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2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3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ate1904="1" showInkAnnotation="0" defaultThemeVersion="124226"/>
  <bookViews>
    <workbookView xWindow="75" yWindow="45" windowWidth="13815" windowHeight="11760" tabRatio="387" firstSheet="1" activeTab="3"/>
  </bookViews>
  <sheets>
    <sheet name="Pigments" sheetId="1" r:id="rId1"/>
    <sheet name="Area" sheetId="2" r:id="rId2"/>
    <sheet name="Physical" sheetId="3" r:id="rId3"/>
    <sheet name="Conversions" sheetId="4" r:id="rId4"/>
    <sheet name="new charts" sheetId="5" r:id="rId5"/>
    <sheet name="normalized data" sheetId="8" r:id="rId6"/>
    <sheet name="Normalized on tot chla isomers" sheetId="9" r:id="rId7"/>
  </sheets>
  <calcPr calcId="145621"/>
</workbook>
</file>

<file path=xl/calcChain.xml><?xml version="1.0" encoding="utf-8"?>
<calcChain xmlns="http://schemas.openxmlformats.org/spreadsheetml/2006/main">
  <c r="D33" i="2" l="1"/>
  <c r="AH18" i="9" l="1"/>
  <c r="AG18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AH17" i="9"/>
  <c r="AG17" i="9"/>
  <c r="AF17" i="9"/>
  <c r="AE17" i="9"/>
  <c r="AD17" i="9"/>
  <c r="AC17" i="9"/>
  <c r="AB17" i="9"/>
  <c r="AA17" i="9"/>
  <c r="Z17" i="9"/>
  <c r="Y17" i="9"/>
  <c r="X17" i="9"/>
  <c r="W17" i="9"/>
  <c r="V17" i="9"/>
  <c r="U17" i="9"/>
  <c r="T17" i="9"/>
  <c r="AH16" i="9"/>
  <c r="AG16" i="9"/>
  <c r="AF16" i="9"/>
  <c r="AE16" i="9"/>
  <c r="AD16" i="9"/>
  <c r="AC16" i="9"/>
  <c r="AB16" i="9"/>
  <c r="AA16" i="9"/>
  <c r="Z16" i="9"/>
  <c r="Y16" i="9"/>
  <c r="X16" i="9"/>
  <c r="W16" i="9"/>
  <c r="V16" i="9"/>
  <c r="U16" i="9"/>
  <c r="T16" i="9"/>
  <c r="AH15" i="9"/>
  <c r="AG15" i="9"/>
  <c r="AF15" i="9"/>
  <c r="AE15" i="9"/>
  <c r="AD15" i="9"/>
  <c r="AC15" i="9"/>
  <c r="AB15" i="9"/>
  <c r="AA15" i="9"/>
  <c r="Z15" i="9"/>
  <c r="Y15" i="9"/>
  <c r="X15" i="9"/>
  <c r="W15" i="9"/>
  <c r="V15" i="9"/>
  <c r="U15" i="9"/>
  <c r="T15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AH13" i="9"/>
  <c r="AG13" i="9"/>
  <c r="AF13" i="9"/>
  <c r="AE13" i="9"/>
  <c r="AD13" i="9"/>
  <c r="AC13" i="9"/>
  <c r="AB13" i="9"/>
  <c r="AA13" i="9"/>
  <c r="Z13" i="9"/>
  <c r="Y13" i="9"/>
  <c r="X13" i="9"/>
  <c r="W13" i="9"/>
  <c r="V13" i="9"/>
  <c r="U13" i="9"/>
  <c r="T13" i="9"/>
  <c r="AH12" i="9"/>
  <c r="AG12" i="9"/>
  <c r="AF12" i="9"/>
  <c r="AE12" i="9"/>
  <c r="AD12" i="9"/>
  <c r="AC12" i="9"/>
  <c r="AB12" i="9"/>
  <c r="AA12" i="9"/>
  <c r="Z12" i="9"/>
  <c r="Y12" i="9"/>
  <c r="X12" i="9"/>
  <c r="W12" i="9"/>
  <c r="V12" i="9"/>
  <c r="U12" i="9"/>
  <c r="T12" i="9"/>
  <c r="AH11" i="9"/>
  <c r="AG11" i="9"/>
  <c r="AF11" i="9"/>
  <c r="AE11" i="9"/>
  <c r="AD11" i="9"/>
  <c r="AC11" i="9"/>
  <c r="AB11" i="9"/>
  <c r="AA11" i="9"/>
  <c r="Z11" i="9"/>
  <c r="Y11" i="9"/>
  <c r="X11" i="9"/>
  <c r="W11" i="9"/>
  <c r="V11" i="9"/>
  <c r="U11" i="9"/>
  <c r="T11" i="9"/>
  <c r="AH10" i="9"/>
  <c r="AG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AH9" i="9"/>
  <c r="AG9" i="9"/>
  <c r="AF9" i="9"/>
  <c r="AE9" i="9"/>
  <c r="AD9" i="9"/>
  <c r="AC9" i="9"/>
  <c r="AB9" i="9"/>
  <c r="AA9" i="9"/>
  <c r="Z9" i="9"/>
  <c r="Y9" i="9"/>
  <c r="X9" i="9"/>
  <c r="W9" i="9"/>
  <c r="V9" i="9"/>
  <c r="U9" i="9"/>
  <c r="T9" i="9"/>
  <c r="AH8" i="9"/>
  <c r="AG8" i="9"/>
  <c r="AF8" i="9"/>
  <c r="AE8" i="9"/>
  <c r="AD8" i="9"/>
  <c r="AC8" i="9"/>
  <c r="AB8" i="9"/>
  <c r="AA8" i="9"/>
  <c r="Z8" i="9"/>
  <c r="Y8" i="9"/>
  <c r="X8" i="9"/>
  <c r="W8" i="9"/>
  <c r="V8" i="9"/>
  <c r="U8" i="9"/>
  <c r="T8" i="9"/>
  <c r="AH7" i="9"/>
  <c r="AG7" i="9"/>
  <c r="AF7" i="9"/>
  <c r="AE7" i="9"/>
  <c r="AD7" i="9"/>
  <c r="AC7" i="9"/>
  <c r="AB7" i="9"/>
  <c r="AA7" i="9"/>
  <c r="Z7" i="9"/>
  <c r="Y7" i="9"/>
  <c r="X7" i="9"/>
  <c r="W7" i="9"/>
  <c r="V7" i="9"/>
  <c r="U7" i="9"/>
  <c r="T7" i="9"/>
  <c r="AH6" i="9"/>
  <c r="AG6" i="9"/>
  <c r="AF6" i="9"/>
  <c r="AE6" i="9"/>
  <c r="AD6" i="9"/>
  <c r="AC6" i="9"/>
  <c r="AB6" i="9"/>
  <c r="AA6" i="9"/>
  <c r="Z6" i="9"/>
  <c r="Y6" i="9"/>
  <c r="X6" i="9"/>
  <c r="W6" i="9"/>
  <c r="V6" i="9"/>
  <c r="U6" i="9"/>
  <c r="T6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Q18" i="9"/>
  <c r="P18" i="9"/>
  <c r="O18" i="9"/>
  <c r="N18" i="9"/>
  <c r="M18" i="9"/>
  <c r="K18" i="9"/>
  <c r="J18" i="9"/>
  <c r="I18" i="9"/>
  <c r="H18" i="9"/>
  <c r="G18" i="9"/>
  <c r="F18" i="9"/>
  <c r="E18" i="9"/>
  <c r="D18" i="9"/>
  <c r="C18" i="9"/>
  <c r="Q17" i="9"/>
  <c r="P17" i="9"/>
  <c r="O17" i="9"/>
  <c r="N17" i="9"/>
  <c r="M17" i="9"/>
  <c r="K17" i="9"/>
  <c r="J17" i="9"/>
  <c r="I17" i="9"/>
  <c r="H17" i="9"/>
  <c r="G17" i="9"/>
  <c r="F17" i="9"/>
  <c r="E17" i="9"/>
  <c r="D17" i="9"/>
  <c r="C17" i="9"/>
  <c r="Q16" i="9"/>
  <c r="P16" i="9"/>
  <c r="O16" i="9"/>
  <c r="N16" i="9"/>
  <c r="M16" i="9"/>
  <c r="K16" i="9"/>
  <c r="J16" i="9"/>
  <c r="I16" i="9"/>
  <c r="H16" i="9"/>
  <c r="G16" i="9"/>
  <c r="F16" i="9"/>
  <c r="E16" i="9"/>
  <c r="D16" i="9"/>
  <c r="C16" i="9"/>
  <c r="Q15" i="9"/>
  <c r="P15" i="9"/>
  <c r="O15" i="9"/>
  <c r="N15" i="9"/>
  <c r="M15" i="9"/>
  <c r="K15" i="9"/>
  <c r="J15" i="9"/>
  <c r="I15" i="9"/>
  <c r="H15" i="9"/>
  <c r="G15" i="9"/>
  <c r="F15" i="9"/>
  <c r="E15" i="9"/>
  <c r="D15" i="9"/>
  <c r="C15" i="9"/>
  <c r="Q14" i="9"/>
  <c r="P14" i="9"/>
  <c r="O14" i="9"/>
  <c r="N14" i="9"/>
  <c r="M14" i="9"/>
  <c r="K14" i="9"/>
  <c r="J14" i="9"/>
  <c r="I14" i="9"/>
  <c r="H14" i="9"/>
  <c r="G14" i="9"/>
  <c r="F14" i="9"/>
  <c r="E14" i="9"/>
  <c r="D14" i="9"/>
  <c r="C14" i="9"/>
  <c r="Q13" i="9"/>
  <c r="P13" i="9"/>
  <c r="O13" i="9"/>
  <c r="N13" i="9"/>
  <c r="M13" i="9"/>
  <c r="K13" i="9"/>
  <c r="J13" i="9"/>
  <c r="I13" i="9"/>
  <c r="H13" i="9"/>
  <c r="G13" i="9"/>
  <c r="F13" i="9"/>
  <c r="E13" i="9"/>
  <c r="D13" i="9"/>
  <c r="C13" i="9"/>
  <c r="Q12" i="9"/>
  <c r="P12" i="9"/>
  <c r="O12" i="9"/>
  <c r="N12" i="9"/>
  <c r="M12" i="9"/>
  <c r="K12" i="9"/>
  <c r="J12" i="9"/>
  <c r="I12" i="9"/>
  <c r="H12" i="9"/>
  <c r="G12" i="9"/>
  <c r="F12" i="9"/>
  <c r="E12" i="9"/>
  <c r="D12" i="9"/>
  <c r="C12" i="9"/>
  <c r="Q11" i="9"/>
  <c r="P11" i="9"/>
  <c r="O11" i="9"/>
  <c r="N11" i="9"/>
  <c r="M11" i="9"/>
  <c r="K11" i="9"/>
  <c r="J11" i="9"/>
  <c r="I11" i="9"/>
  <c r="H11" i="9"/>
  <c r="G11" i="9"/>
  <c r="F11" i="9"/>
  <c r="E11" i="9"/>
  <c r="D11" i="9"/>
  <c r="C11" i="9"/>
  <c r="Q10" i="9"/>
  <c r="P10" i="9"/>
  <c r="O10" i="9"/>
  <c r="N10" i="9"/>
  <c r="M10" i="9"/>
  <c r="K10" i="9"/>
  <c r="J10" i="9"/>
  <c r="I10" i="9"/>
  <c r="H10" i="9"/>
  <c r="G10" i="9"/>
  <c r="F10" i="9"/>
  <c r="E10" i="9"/>
  <c r="D10" i="9"/>
  <c r="C10" i="9"/>
  <c r="Q9" i="9"/>
  <c r="P9" i="9"/>
  <c r="O9" i="9"/>
  <c r="N9" i="9"/>
  <c r="M9" i="9"/>
  <c r="K9" i="9"/>
  <c r="J9" i="9"/>
  <c r="I9" i="9"/>
  <c r="H9" i="9"/>
  <c r="G9" i="9"/>
  <c r="F9" i="9"/>
  <c r="E9" i="9"/>
  <c r="D9" i="9"/>
  <c r="C9" i="9"/>
  <c r="Q8" i="9"/>
  <c r="P8" i="9"/>
  <c r="O8" i="9"/>
  <c r="N8" i="9"/>
  <c r="M8" i="9"/>
  <c r="K8" i="9"/>
  <c r="J8" i="9"/>
  <c r="I8" i="9"/>
  <c r="H8" i="9"/>
  <c r="G8" i="9"/>
  <c r="F8" i="9"/>
  <c r="E8" i="9"/>
  <c r="D8" i="9"/>
  <c r="C8" i="9"/>
  <c r="Q7" i="9"/>
  <c r="P7" i="9"/>
  <c r="O7" i="9"/>
  <c r="N7" i="9"/>
  <c r="M7" i="9"/>
  <c r="K7" i="9"/>
  <c r="J7" i="9"/>
  <c r="I7" i="9"/>
  <c r="H7" i="9"/>
  <c r="G7" i="9"/>
  <c r="F7" i="9"/>
  <c r="E7" i="9"/>
  <c r="D7" i="9"/>
  <c r="C7" i="9"/>
  <c r="Q6" i="9"/>
  <c r="P6" i="9"/>
  <c r="O6" i="9"/>
  <c r="N6" i="9"/>
  <c r="M6" i="9"/>
  <c r="K6" i="9"/>
  <c r="J6" i="9"/>
  <c r="I6" i="9"/>
  <c r="H6" i="9"/>
  <c r="G6" i="9"/>
  <c r="F6" i="9"/>
  <c r="E6" i="9"/>
  <c r="D6" i="9"/>
  <c r="C6" i="9"/>
  <c r="P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B2" i="2"/>
  <c r="B3" i="2"/>
  <c r="B4" i="2"/>
  <c r="B6" i="2"/>
  <c r="A11" i="2"/>
  <c r="B11" i="2"/>
  <c r="B11" i="1"/>
  <c r="C6" i="4"/>
  <c r="B12" i="5"/>
  <c r="C11" i="2"/>
  <c r="C11" i="1"/>
  <c r="D6" i="4"/>
  <c r="C12" i="5"/>
  <c r="D11" i="2"/>
  <c r="D11" i="1"/>
  <c r="E6" i="4"/>
  <c r="D12" i="5"/>
  <c r="E11" i="2"/>
  <c r="E11" i="1"/>
  <c r="F6" i="4"/>
  <c r="E12" i="5"/>
  <c r="F11" i="2"/>
  <c r="F11" i="1"/>
  <c r="G6" i="4"/>
  <c r="F12" i="5"/>
  <c r="G11" i="2"/>
  <c r="G11" i="1"/>
  <c r="H6" i="4"/>
  <c r="G12" i="5"/>
  <c r="H11" i="2"/>
  <c r="H11" i="1"/>
  <c r="I6" i="4"/>
  <c r="H12" i="5"/>
  <c r="I11" i="2"/>
  <c r="I11" i="1"/>
  <c r="J6" i="4"/>
  <c r="I12" i="5"/>
  <c r="J11" i="2"/>
  <c r="J11" i="1"/>
  <c r="K6" i="4"/>
  <c r="J12" i="5"/>
  <c r="J10" i="8"/>
  <c r="K11" i="2"/>
  <c r="K11" i="1"/>
  <c r="L6" i="4"/>
  <c r="K12" i="5"/>
  <c r="L11" i="2"/>
  <c r="L11" i="1"/>
  <c r="M6" i="4"/>
  <c r="L12" i="5"/>
  <c r="L10" i="8"/>
  <c r="M11" i="2"/>
  <c r="M11" i="1"/>
  <c r="N6" i="4"/>
  <c r="M12" i="5"/>
  <c r="M10" i="8"/>
  <c r="N11" i="2"/>
  <c r="N11" i="1"/>
  <c r="O6" i="4"/>
  <c r="N12" i="5"/>
  <c r="O11" i="2"/>
  <c r="O11" i="1"/>
  <c r="P6" i="4"/>
  <c r="O12" i="5"/>
  <c r="O10" i="8"/>
  <c r="P11" i="2"/>
  <c r="P11" i="1"/>
  <c r="A12" i="2"/>
  <c r="B12" i="2"/>
  <c r="B12" i="1"/>
  <c r="C7" i="4"/>
  <c r="B13" i="5"/>
  <c r="C12" i="2"/>
  <c r="C12" i="1"/>
  <c r="D7" i="4"/>
  <c r="C13" i="5"/>
  <c r="D12" i="2"/>
  <c r="D12" i="1"/>
  <c r="E7" i="4"/>
  <c r="D13" i="5"/>
  <c r="E12" i="2"/>
  <c r="E12" i="1"/>
  <c r="F7" i="4"/>
  <c r="E13" i="5"/>
  <c r="F12" i="2"/>
  <c r="F12" i="1"/>
  <c r="G7" i="4"/>
  <c r="F13" i="5"/>
  <c r="G12" i="2"/>
  <c r="G12" i="1"/>
  <c r="H7" i="4"/>
  <c r="G13" i="5"/>
  <c r="H12" i="2"/>
  <c r="H12" i="1"/>
  <c r="I7" i="4"/>
  <c r="H13" i="5"/>
  <c r="I12" i="2"/>
  <c r="I12" i="1"/>
  <c r="J7" i="4"/>
  <c r="I13" i="5"/>
  <c r="J12" i="2"/>
  <c r="J12" i="1"/>
  <c r="K7" i="4"/>
  <c r="J13" i="5"/>
  <c r="K12" i="2"/>
  <c r="K12" i="1"/>
  <c r="L7" i="4"/>
  <c r="K13" i="5"/>
  <c r="K11" i="8"/>
  <c r="L12" i="2"/>
  <c r="L12" i="1"/>
  <c r="M7" i="4"/>
  <c r="L13" i="5"/>
  <c r="L11" i="8"/>
  <c r="M12" i="2"/>
  <c r="M12" i="1"/>
  <c r="N7" i="4"/>
  <c r="M13" i="5"/>
  <c r="M11" i="8"/>
  <c r="N12" i="2"/>
  <c r="N12" i="1"/>
  <c r="O7" i="4"/>
  <c r="N13" i="5"/>
  <c r="O12" i="2"/>
  <c r="O12" i="1"/>
  <c r="P7" i="4"/>
  <c r="O13" i="5"/>
  <c r="O11" i="8"/>
  <c r="P12" i="2"/>
  <c r="P12" i="1"/>
  <c r="A13" i="2"/>
  <c r="B13" i="2"/>
  <c r="B13" i="1"/>
  <c r="C8" i="4"/>
  <c r="B14" i="5"/>
  <c r="C13" i="2"/>
  <c r="C13" i="1"/>
  <c r="D8" i="4"/>
  <c r="C14" i="5"/>
  <c r="D13" i="2"/>
  <c r="D13" i="1"/>
  <c r="E8" i="4"/>
  <c r="D14" i="5"/>
  <c r="E13" i="2"/>
  <c r="E13" i="1"/>
  <c r="F8" i="4"/>
  <c r="E14" i="5"/>
  <c r="F13" i="2"/>
  <c r="F13" i="1"/>
  <c r="G8" i="4"/>
  <c r="F14" i="5"/>
  <c r="G13" i="2"/>
  <c r="G13" i="1"/>
  <c r="H8" i="4"/>
  <c r="G14" i="5"/>
  <c r="H13" i="2"/>
  <c r="H13" i="1"/>
  <c r="I8" i="4"/>
  <c r="H14" i="5"/>
  <c r="I13" i="2"/>
  <c r="I13" i="1"/>
  <c r="J8" i="4"/>
  <c r="I14" i="5"/>
  <c r="J13" i="2"/>
  <c r="J13" i="1"/>
  <c r="K8" i="4"/>
  <c r="J14" i="5"/>
  <c r="K13" i="2"/>
  <c r="K13" i="1"/>
  <c r="L8" i="4"/>
  <c r="K14" i="5"/>
  <c r="K12" i="8"/>
  <c r="L13" i="2"/>
  <c r="L13" i="1"/>
  <c r="M8" i="4"/>
  <c r="L14" i="5"/>
  <c r="L12" i="8"/>
  <c r="M13" i="2"/>
  <c r="M13" i="1"/>
  <c r="N8" i="4"/>
  <c r="M14" i="5"/>
  <c r="M12" i="8"/>
  <c r="N13" i="2"/>
  <c r="N13" i="1"/>
  <c r="O8" i="4"/>
  <c r="N14" i="5"/>
  <c r="O13" i="2"/>
  <c r="O13" i="1"/>
  <c r="P8" i="4"/>
  <c r="O14" i="5"/>
  <c r="P13" i="2"/>
  <c r="P13" i="1"/>
  <c r="A14" i="2"/>
  <c r="B14" i="2"/>
  <c r="B14" i="1"/>
  <c r="C9" i="4"/>
  <c r="B15" i="5"/>
  <c r="C14" i="2"/>
  <c r="C14" i="1"/>
  <c r="D9" i="4"/>
  <c r="C15" i="5"/>
  <c r="D14" i="2"/>
  <c r="D14" i="1"/>
  <c r="E9" i="4"/>
  <c r="D15" i="5"/>
  <c r="E14" i="2"/>
  <c r="E14" i="1"/>
  <c r="F9" i="4"/>
  <c r="E15" i="5"/>
  <c r="F14" i="2"/>
  <c r="F14" i="1"/>
  <c r="G9" i="4"/>
  <c r="F15" i="5"/>
  <c r="G14" i="2"/>
  <c r="G14" i="1"/>
  <c r="H9" i="4"/>
  <c r="G15" i="5"/>
  <c r="H14" i="2"/>
  <c r="H14" i="1"/>
  <c r="I9" i="4"/>
  <c r="H15" i="5"/>
  <c r="I14" i="2"/>
  <c r="I14" i="1"/>
  <c r="J9" i="4"/>
  <c r="I15" i="5"/>
  <c r="J14" i="2"/>
  <c r="J14" i="1"/>
  <c r="K9" i="4"/>
  <c r="J15" i="5"/>
  <c r="J13" i="8"/>
  <c r="K14" i="2"/>
  <c r="K14" i="1"/>
  <c r="L9" i="4"/>
  <c r="K15" i="5"/>
  <c r="K13" i="8"/>
  <c r="L14" i="2"/>
  <c r="L14" i="1"/>
  <c r="M9" i="4"/>
  <c r="L15" i="5"/>
  <c r="L13" i="8"/>
  <c r="M14" i="2"/>
  <c r="M14" i="1"/>
  <c r="N9" i="4"/>
  <c r="M15" i="5"/>
  <c r="M13" i="8"/>
  <c r="N14" i="2"/>
  <c r="N14" i="1"/>
  <c r="O9" i="4"/>
  <c r="N15" i="5"/>
  <c r="N13" i="8"/>
  <c r="O14" i="2"/>
  <c r="O14" i="1"/>
  <c r="P9" i="4"/>
  <c r="O15" i="5"/>
  <c r="P14" i="2"/>
  <c r="P14" i="1"/>
  <c r="A15" i="2"/>
  <c r="B15" i="2"/>
  <c r="B15" i="1"/>
  <c r="C10" i="4"/>
  <c r="B16" i="5"/>
  <c r="C15" i="2"/>
  <c r="C15" i="1"/>
  <c r="D10" i="4"/>
  <c r="C16" i="5"/>
  <c r="D15" i="2"/>
  <c r="D15" i="1"/>
  <c r="E10" i="4"/>
  <c r="D16" i="5"/>
  <c r="E15" i="2"/>
  <c r="E15" i="1"/>
  <c r="F10" i="4"/>
  <c r="E16" i="5"/>
  <c r="F15" i="2"/>
  <c r="F15" i="1"/>
  <c r="G10" i="4"/>
  <c r="F16" i="5"/>
  <c r="G15" i="2"/>
  <c r="G15" i="1"/>
  <c r="H10" i="4"/>
  <c r="G16" i="5"/>
  <c r="H15" i="2"/>
  <c r="H15" i="1"/>
  <c r="I10" i="4"/>
  <c r="H16" i="5"/>
  <c r="I15" i="2"/>
  <c r="I15" i="1"/>
  <c r="J10" i="4"/>
  <c r="I16" i="5"/>
  <c r="J15" i="2"/>
  <c r="J15" i="1"/>
  <c r="K10" i="4"/>
  <c r="J16" i="5"/>
  <c r="J14" i="8"/>
  <c r="K15" i="2"/>
  <c r="K15" i="1"/>
  <c r="L10" i="4"/>
  <c r="K16" i="5"/>
  <c r="L15" i="2"/>
  <c r="L15" i="1"/>
  <c r="M10" i="4"/>
  <c r="L16" i="5"/>
  <c r="M15" i="2"/>
  <c r="M15" i="1"/>
  <c r="N10" i="4"/>
  <c r="M16" i="5"/>
  <c r="M14" i="8"/>
  <c r="N15" i="2"/>
  <c r="N15" i="1"/>
  <c r="O10" i="4"/>
  <c r="N16" i="5"/>
  <c r="N14" i="8"/>
  <c r="O15" i="2"/>
  <c r="O15" i="1"/>
  <c r="P10" i="4"/>
  <c r="O16" i="5"/>
  <c r="O14" i="8"/>
  <c r="P15" i="2"/>
  <c r="P15" i="1"/>
  <c r="A16" i="2"/>
  <c r="B16" i="2"/>
  <c r="B16" i="1"/>
  <c r="C11" i="4"/>
  <c r="B7" i="5"/>
  <c r="C16" i="2"/>
  <c r="C16" i="1"/>
  <c r="D11" i="4"/>
  <c r="C7" i="5"/>
  <c r="D16" i="2"/>
  <c r="D16" i="1"/>
  <c r="E11" i="4"/>
  <c r="D7" i="5"/>
  <c r="E16" i="2"/>
  <c r="E16" i="1"/>
  <c r="F11" i="4"/>
  <c r="E7" i="5"/>
  <c r="F16" i="2"/>
  <c r="F16" i="1"/>
  <c r="G11" i="4"/>
  <c r="F7" i="5"/>
  <c r="G16" i="2"/>
  <c r="G16" i="1"/>
  <c r="H11" i="4"/>
  <c r="G7" i="5"/>
  <c r="H16" i="2"/>
  <c r="H16" i="1"/>
  <c r="I11" i="4"/>
  <c r="H7" i="5"/>
  <c r="I16" i="2"/>
  <c r="I16" i="1"/>
  <c r="J11" i="4"/>
  <c r="I7" i="5"/>
  <c r="J16" i="2"/>
  <c r="J16" i="1"/>
  <c r="K11" i="4"/>
  <c r="J7" i="5"/>
  <c r="K16" i="2"/>
  <c r="K16" i="1"/>
  <c r="L11" i="4"/>
  <c r="K7" i="5"/>
  <c r="K6" i="8"/>
  <c r="L16" i="2"/>
  <c r="L16" i="1"/>
  <c r="M11" i="4"/>
  <c r="L7" i="5"/>
  <c r="M16" i="2"/>
  <c r="M16" i="1"/>
  <c r="N11" i="4"/>
  <c r="M7" i="5"/>
  <c r="N16" i="2"/>
  <c r="N16" i="1"/>
  <c r="O11" i="4"/>
  <c r="N7" i="5"/>
  <c r="O16" i="2"/>
  <c r="O16" i="1"/>
  <c r="P11" i="4"/>
  <c r="O7" i="5"/>
  <c r="P16" i="2"/>
  <c r="P16" i="1"/>
  <c r="A17" i="2"/>
  <c r="B17" i="2"/>
  <c r="B17" i="1"/>
  <c r="C12" i="4"/>
  <c r="B8" i="5"/>
  <c r="C17" i="2"/>
  <c r="C17" i="1"/>
  <c r="D12" i="4"/>
  <c r="C8" i="5"/>
  <c r="D17" i="2"/>
  <c r="D17" i="1"/>
  <c r="E12" i="4"/>
  <c r="D8" i="5"/>
  <c r="E17" i="2"/>
  <c r="E17" i="1"/>
  <c r="F12" i="4"/>
  <c r="E8" i="5"/>
  <c r="F17" i="2"/>
  <c r="F17" i="1"/>
  <c r="G12" i="4"/>
  <c r="F8" i="5"/>
  <c r="G17" i="2"/>
  <c r="G17" i="1"/>
  <c r="H12" i="4"/>
  <c r="G8" i="5"/>
  <c r="H17" i="2"/>
  <c r="H17" i="1"/>
  <c r="I12" i="4"/>
  <c r="H8" i="5"/>
  <c r="I17" i="2"/>
  <c r="I17" i="1"/>
  <c r="J12" i="4"/>
  <c r="I8" i="5"/>
  <c r="J17" i="2"/>
  <c r="J17" i="1"/>
  <c r="K12" i="4"/>
  <c r="J8" i="5"/>
  <c r="K17" i="2"/>
  <c r="K17" i="1"/>
  <c r="L12" i="4"/>
  <c r="K8" i="5"/>
  <c r="L17" i="2"/>
  <c r="L17" i="1"/>
  <c r="M12" i="4"/>
  <c r="L8" i="5"/>
  <c r="M17" i="2"/>
  <c r="M17" i="1"/>
  <c r="N12" i="4"/>
  <c r="M8" i="5"/>
  <c r="N17" i="2"/>
  <c r="N17" i="1"/>
  <c r="O12" i="4"/>
  <c r="N8" i="5"/>
  <c r="N7" i="8"/>
  <c r="O17" i="2"/>
  <c r="O17" i="1"/>
  <c r="P12" i="4"/>
  <c r="O8" i="5"/>
  <c r="P17" i="2"/>
  <c r="P17" i="1"/>
  <c r="A18" i="2"/>
  <c r="B18" i="2"/>
  <c r="B18" i="1"/>
  <c r="C13" i="4"/>
  <c r="B9" i="5"/>
  <c r="C18" i="2"/>
  <c r="C18" i="1"/>
  <c r="D13" i="4"/>
  <c r="C9" i="5"/>
  <c r="D18" i="2"/>
  <c r="D18" i="1"/>
  <c r="E13" i="4"/>
  <c r="D9" i="5"/>
  <c r="E18" i="2"/>
  <c r="E18" i="1"/>
  <c r="F13" i="4"/>
  <c r="E9" i="5"/>
  <c r="F18" i="2"/>
  <c r="F18" i="1"/>
  <c r="G13" i="4"/>
  <c r="F9" i="5"/>
  <c r="G18" i="2"/>
  <c r="G18" i="1"/>
  <c r="H13" i="4"/>
  <c r="G9" i="5"/>
  <c r="H18" i="2"/>
  <c r="H18" i="1"/>
  <c r="I13" i="4"/>
  <c r="H9" i="5"/>
  <c r="I18" i="2"/>
  <c r="I18" i="1"/>
  <c r="J13" i="4"/>
  <c r="I9" i="5"/>
  <c r="J18" i="2"/>
  <c r="J18" i="1"/>
  <c r="K13" i="4"/>
  <c r="J9" i="5"/>
  <c r="K18" i="2"/>
  <c r="K18" i="1"/>
  <c r="L13" i="4"/>
  <c r="K9" i="5"/>
  <c r="L18" i="2"/>
  <c r="L18" i="1"/>
  <c r="M13" i="4"/>
  <c r="L9" i="5"/>
  <c r="M18" i="2"/>
  <c r="M18" i="1"/>
  <c r="N13" i="4"/>
  <c r="M9" i="5"/>
  <c r="N18" i="2"/>
  <c r="N18" i="1"/>
  <c r="O13" i="4"/>
  <c r="N9" i="5"/>
  <c r="O18" i="2"/>
  <c r="O18" i="1"/>
  <c r="P13" i="4"/>
  <c r="O9" i="5"/>
  <c r="P18" i="2"/>
  <c r="P18" i="1"/>
  <c r="A19" i="2"/>
  <c r="B19" i="2"/>
  <c r="B19" i="1"/>
  <c r="C14" i="4"/>
  <c r="B10" i="5"/>
  <c r="C19" i="2"/>
  <c r="C19" i="1"/>
  <c r="D14" i="4"/>
  <c r="C10" i="5"/>
  <c r="D19" i="2"/>
  <c r="D19" i="1"/>
  <c r="E14" i="4"/>
  <c r="D10" i="5"/>
  <c r="E19" i="2"/>
  <c r="E19" i="1"/>
  <c r="F14" i="4"/>
  <c r="E10" i="5"/>
  <c r="F19" i="2"/>
  <c r="F19" i="1"/>
  <c r="G14" i="4"/>
  <c r="F10" i="5"/>
  <c r="G19" i="2"/>
  <c r="G19" i="1"/>
  <c r="H14" i="4"/>
  <c r="G10" i="5"/>
  <c r="H19" i="2"/>
  <c r="H19" i="1"/>
  <c r="I14" i="4"/>
  <c r="H10" i="5"/>
  <c r="I19" i="2"/>
  <c r="I19" i="1"/>
  <c r="J14" i="4"/>
  <c r="I10" i="5"/>
  <c r="J19" i="2"/>
  <c r="J19" i="1"/>
  <c r="K14" i="4"/>
  <c r="J10" i="5"/>
  <c r="K19" i="2"/>
  <c r="K19" i="1"/>
  <c r="L14" i="4"/>
  <c r="K10" i="5"/>
  <c r="L19" i="2"/>
  <c r="L19" i="1"/>
  <c r="M14" i="4"/>
  <c r="L10" i="5"/>
  <c r="M19" i="2"/>
  <c r="M19" i="1"/>
  <c r="N14" i="4"/>
  <c r="M10" i="5"/>
  <c r="N19" i="2"/>
  <c r="N19" i="1"/>
  <c r="O14" i="4"/>
  <c r="N10" i="5"/>
  <c r="O19" i="2"/>
  <c r="O19" i="1"/>
  <c r="P14" i="4"/>
  <c r="O10" i="5"/>
  <c r="P19" i="2"/>
  <c r="P19" i="1"/>
  <c r="A20" i="2"/>
  <c r="B20" i="2"/>
  <c r="B20" i="1"/>
  <c r="C15" i="4"/>
  <c r="B2" i="5"/>
  <c r="C20" i="2"/>
  <c r="C20" i="1"/>
  <c r="D15" i="4"/>
  <c r="C2" i="5"/>
  <c r="D20" i="2"/>
  <c r="D20" i="1"/>
  <c r="E15" i="4"/>
  <c r="D2" i="5"/>
  <c r="E20" i="2"/>
  <c r="E20" i="1"/>
  <c r="F15" i="4"/>
  <c r="E2" i="5"/>
  <c r="F20" i="2"/>
  <c r="F20" i="1"/>
  <c r="G15" i="4"/>
  <c r="F2" i="5"/>
  <c r="G20" i="2"/>
  <c r="G20" i="1"/>
  <c r="H15" i="4"/>
  <c r="G2" i="5"/>
  <c r="H20" i="2"/>
  <c r="H20" i="1"/>
  <c r="I15" i="4"/>
  <c r="H2" i="5"/>
  <c r="I20" i="2"/>
  <c r="I20" i="1"/>
  <c r="J15" i="4"/>
  <c r="I2" i="5"/>
  <c r="J20" i="2"/>
  <c r="J20" i="1"/>
  <c r="K15" i="4"/>
  <c r="J2" i="5"/>
  <c r="K20" i="2"/>
  <c r="K20" i="1"/>
  <c r="L15" i="4"/>
  <c r="K2" i="5"/>
  <c r="L20" i="2"/>
  <c r="L20" i="1"/>
  <c r="M15" i="4"/>
  <c r="L2" i="5"/>
  <c r="M20" i="2"/>
  <c r="M20" i="1"/>
  <c r="N15" i="4"/>
  <c r="M2" i="5"/>
  <c r="N20" i="2"/>
  <c r="N20" i="1"/>
  <c r="O15" i="4"/>
  <c r="N2" i="5"/>
  <c r="O20" i="2"/>
  <c r="O20" i="1"/>
  <c r="P15" i="4"/>
  <c r="O2" i="5"/>
  <c r="P20" i="2"/>
  <c r="P20" i="1"/>
  <c r="A21" i="2"/>
  <c r="B21" i="2"/>
  <c r="B21" i="1"/>
  <c r="C16" i="4"/>
  <c r="B3" i="5"/>
  <c r="C21" i="2"/>
  <c r="C21" i="1"/>
  <c r="D16" i="4"/>
  <c r="C3" i="5"/>
  <c r="D21" i="2"/>
  <c r="D21" i="1"/>
  <c r="E16" i="4"/>
  <c r="D3" i="5"/>
  <c r="E21" i="2"/>
  <c r="E21" i="1"/>
  <c r="F16" i="4"/>
  <c r="E3" i="5"/>
  <c r="E3" i="8"/>
  <c r="F21" i="2"/>
  <c r="F21" i="1"/>
  <c r="G16" i="4"/>
  <c r="F3" i="5"/>
  <c r="G21" i="2"/>
  <c r="G21" i="1"/>
  <c r="H16" i="4"/>
  <c r="G3" i="5"/>
  <c r="H21" i="2"/>
  <c r="H21" i="1"/>
  <c r="I16" i="4"/>
  <c r="H3" i="5"/>
  <c r="I21" i="2"/>
  <c r="I21" i="1"/>
  <c r="J16" i="4"/>
  <c r="I3" i="5"/>
  <c r="J21" i="2"/>
  <c r="J21" i="1"/>
  <c r="K16" i="4"/>
  <c r="J3" i="5"/>
  <c r="K21" i="2"/>
  <c r="K21" i="1"/>
  <c r="L16" i="4"/>
  <c r="K3" i="5"/>
  <c r="K3" i="8"/>
  <c r="L21" i="2"/>
  <c r="L21" i="1"/>
  <c r="M16" i="4"/>
  <c r="L3" i="5"/>
  <c r="L3" i="8"/>
  <c r="M21" i="2"/>
  <c r="M21" i="1"/>
  <c r="N16" i="4"/>
  <c r="M3" i="5"/>
  <c r="N21" i="2"/>
  <c r="N21" i="1"/>
  <c r="O16" i="4"/>
  <c r="N3" i="5"/>
  <c r="N3" i="8"/>
  <c r="O21" i="2"/>
  <c r="O21" i="1"/>
  <c r="P16" i="4"/>
  <c r="O3" i="5"/>
  <c r="O3" i="8"/>
  <c r="P21" i="2"/>
  <c r="P21" i="1"/>
  <c r="A22" i="2"/>
  <c r="B22" i="2"/>
  <c r="B22" i="1"/>
  <c r="C17" i="4"/>
  <c r="B4" i="5"/>
  <c r="C22" i="2"/>
  <c r="C22" i="1"/>
  <c r="D17" i="4"/>
  <c r="C4" i="5"/>
  <c r="D22" i="2"/>
  <c r="D22" i="1"/>
  <c r="E17" i="4"/>
  <c r="D4" i="5"/>
  <c r="E22" i="2"/>
  <c r="E22" i="1"/>
  <c r="F17" i="4"/>
  <c r="E4" i="5"/>
  <c r="F22" i="2"/>
  <c r="F22" i="1"/>
  <c r="G17" i="4"/>
  <c r="F4" i="5"/>
  <c r="G22" i="2"/>
  <c r="G22" i="1"/>
  <c r="H17" i="4"/>
  <c r="G4" i="5"/>
  <c r="H22" i="2"/>
  <c r="H22" i="1"/>
  <c r="I17" i="4"/>
  <c r="H4" i="5"/>
  <c r="I22" i="2"/>
  <c r="I22" i="1"/>
  <c r="J17" i="4"/>
  <c r="I4" i="5"/>
  <c r="J22" i="2"/>
  <c r="J22" i="1"/>
  <c r="K17" i="4"/>
  <c r="J4" i="5"/>
  <c r="K22" i="2"/>
  <c r="K22" i="1"/>
  <c r="L17" i="4"/>
  <c r="K4" i="5"/>
  <c r="L22" i="2"/>
  <c r="L22" i="1"/>
  <c r="M17" i="4"/>
  <c r="L4" i="5"/>
  <c r="M22" i="2"/>
  <c r="M22" i="1"/>
  <c r="N17" i="4"/>
  <c r="M4" i="5"/>
  <c r="M4" i="8"/>
  <c r="N22" i="2"/>
  <c r="N22" i="1"/>
  <c r="O17" i="4"/>
  <c r="N4" i="5"/>
  <c r="O22" i="2"/>
  <c r="O22" i="1"/>
  <c r="P17" i="4"/>
  <c r="O4" i="5"/>
  <c r="O4" i="8"/>
  <c r="P22" i="2"/>
  <c r="P22" i="1"/>
  <c r="A23" i="2"/>
  <c r="B23" i="2"/>
  <c r="B23" i="1"/>
  <c r="C18" i="4"/>
  <c r="B5" i="5"/>
  <c r="C23" i="2"/>
  <c r="C23" i="1"/>
  <c r="D18" i="4"/>
  <c r="C5" i="5"/>
  <c r="D23" i="2"/>
  <c r="D23" i="1"/>
  <c r="E18" i="4"/>
  <c r="D5" i="5"/>
  <c r="E23" i="2"/>
  <c r="E23" i="1"/>
  <c r="F18" i="4"/>
  <c r="E5" i="5"/>
  <c r="E5" i="8"/>
  <c r="F23" i="2"/>
  <c r="F23" i="1"/>
  <c r="G18" i="4"/>
  <c r="F5" i="5"/>
  <c r="G23" i="2"/>
  <c r="G23" i="1"/>
  <c r="H18" i="4"/>
  <c r="G5" i="5"/>
  <c r="H23" i="2"/>
  <c r="H23" i="1"/>
  <c r="I18" i="4"/>
  <c r="H5" i="5"/>
  <c r="I23" i="2"/>
  <c r="I23" i="1"/>
  <c r="J18" i="4"/>
  <c r="I5" i="5"/>
  <c r="J23" i="2"/>
  <c r="J23" i="1"/>
  <c r="K18" i="4"/>
  <c r="J5" i="5"/>
  <c r="K23" i="2"/>
  <c r="K23" i="1"/>
  <c r="L18" i="4"/>
  <c r="K5" i="5"/>
  <c r="K5" i="8"/>
  <c r="L23" i="2"/>
  <c r="L23" i="1"/>
  <c r="M18" i="4"/>
  <c r="L5" i="5"/>
  <c r="L5" i="8"/>
  <c r="M23" i="2"/>
  <c r="M23" i="1"/>
  <c r="N18" i="4"/>
  <c r="M5" i="5"/>
  <c r="M5" i="8"/>
  <c r="N23" i="2"/>
  <c r="N23" i="1"/>
  <c r="O18" i="4"/>
  <c r="N5" i="5"/>
  <c r="N5" i="8"/>
  <c r="O23" i="2"/>
  <c r="O23" i="1"/>
  <c r="P18" i="4"/>
  <c r="O5" i="5"/>
  <c r="O5" i="8"/>
  <c r="P23" i="2"/>
  <c r="P23" i="1"/>
  <c r="A24" i="2"/>
  <c r="B24" i="2"/>
  <c r="C24" i="2"/>
  <c r="D24" i="2"/>
  <c r="E24" i="2"/>
  <c r="F24" i="2"/>
  <c r="G24" i="2"/>
  <c r="H24" i="2"/>
  <c r="I24" i="2"/>
  <c r="J24" i="2"/>
  <c r="K24" i="2"/>
  <c r="L24" i="2"/>
  <c r="M24" i="2"/>
  <c r="N24" i="2"/>
  <c r="O24" i="2"/>
  <c r="P24" i="2"/>
  <c r="A25" i="2"/>
  <c r="B25" i="2"/>
  <c r="C25" i="2"/>
  <c r="D25" i="2"/>
  <c r="E25" i="2"/>
  <c r="F25" i="2"/>
  <c r="G25" i="2"/>
  <c r="H25" i="2"/>
  <c r="I25" i="2"/>
  <c r="J25" i="2"/>
  <c r="K25" i="2"/>
  <c r="L25" i="2"/>
  <c r="M25" i="2"/>
  <c r="N25" i="2"/>
  <c r="O25" i="2"/>
  <c r="P25" i="2"/>
  <c r="A26" i="2"/>
  <c r="B26" i="2"/>
  <c r="C26" i="2"/>
  <c r="D26" i="2"/>
  <c r="E26" i="2"/>
  <c r="F26" i="2"/>
  <c r="G26" i="2"/>
  <c r="H26" i="2"/>
  <c r="I26" i="2"/>
  <c r="J26" i="2"/>
  <c r="K26" i="2"/>
  <c r="L26" i="2"/>
  <c r="M26" i="2"/>
  <c r="N26" i="2"/>
  <c r="O26" i="2"/>
  <c r="P26" i="2"/>
  <c r="A27" i="2"/>
  <c r="B27" i="2"/>
  <c r="C27" i="2"/>
  <c r="D27" i="2"/>
  <c r="E27" i="2"/>
  <c r="F27" i="2"/>
  <c r="G27" i="2"/>
  <c r="H27" i="2"/>
  <c r="I27" i="2"/>
  <c r="J27" i="2"/>
  <c r="K27" i="2"/>
  <c r="L27" i="2"/>
  <c r="M27" i="2"/>
  <c r="N27" i="2"/>
  <c r="O27" i="2"/>
  <c r="P27" i="2"/>
  <c r="A28" i="2"/>
  <c r="B28" i="2"/>
  <c r="C28" i="2"/>
  <c r="D28" i="2"/>
  <c r="E28" i="2"/>
  <c r="F28" i="2"/>
  <c r="G28" i="2"/>
  <c r="H28" i="2"/>
  <c r="I28" i="2"/>
  <c r="J28" i="2"/>
  <c r="K28" i="2"/>
  <c r="L28" i="2"/>
  <c r="M28" i="2"/>
  <c r="N28" i="2"/>
  <c r="O28" i="2"/>
  <c r="P28" i="2"/>
  <c r="A29" i="2"/>
  <c r="B29" i="2"/>
  <c r="C29" i="2"/>
  <c r="D29" i="2"/>
  <c r="E29" i="2"/>
  <c r="F29" i="2"/>
  <c r="G29" i="2"/>
  <c r="H29" i="2"/>
  <c r="I29" i="2"/>
  <c r="J29" i="2"/>
  <c r="K29" i="2"/>
  <c r="L29" i="2"/>
  <c r="M29" i="2"/>
  <c r="N29" i="2"/>
  <c r="O29" i="2"/>
  <c r="P29" i="2"/>
  <c r="A30" i="2"/>
  <c r="B30" i="2"/>
  <c r="C30" i="2"/>
  <c r="D30" i="2"/>
  <c r="E30" i="2"/>
  <c r="F30" i="2"/>
  <c r="G30" i="2"/>
  <c r="H30" i="2"/>
  <c r="I30" i="2"/>
  <c r="J30" i="2"/>
  <c r="K30" i="2"/>
  <c r="L30" i="2"/>
  <c r="M30" i="2"/>
  <c r="N30" i="2"/>
  <c r="O30" i="2"/>
  <c r="P30" i="2"/>
  <c r="A31" i="2"/>
  <c r="B31" i="2"/>
  <c r="C31" i="2"/>
  <c r="D31" i="2"/>
  <c r="E31" i="2"/>
  <c r="F31" i="2"/>
  <c r="G31" i="2"/>
  <c r="H31" i="2"/>
  <c r="I31" i="2"/>
  <c r="J31" i="2"/>
  <c r="K31" i="2"/>
  <c r="L31" i="2"/>
  <c r="M31" i="2"/>
  <c r="N31" i="2"/>
  <c r="O31" i="2"/>
  <c r="P31" i="2"/>
  <c r="A32" i="2"/>
  <c r="B32" i="2"/>
  <c r="C32" i="2"/>
  <c r="D32" i="2"/>
  <c r="E32" i="2"/>
  <c r="F32" i="2"/>
  <c r="G32" i="2"/>
  <c r="H32" i="2"/>
  <c r="I32" i="2"/>
  <c r="J32" i="2"/>
  <c r="K32" i="2"/>
  <c r="L32" i="2"/>
  <c r="M32" i="2"/>
  <c r="N32" i="2"/>
  <c r="O32" i="2"/>
  <c r="P32" i="2"/>
  <c r="A33" i="2"/>
  <c r="B33" i="2"/>
  <c r="C33" i="2"/>
  <c r="E33" i="2"/>
  <c r="F33" i="2"/>
  <c r="G33" i="2"/>
  <c r="H33" i="2"/>
  <c r="I33" i="2"/>
  <c r="J33" i="2"/>
  <c r="K33" i="2"/>
  <c r="L33" i="2"/>
  <c r="M33" i="2"/>
  <c r="N33" i="2"/>
  <c r="O33" i="2"/>
  <c r="P33" i="2"/>
  <c r="A34" i="2"/>
  <c r="B34" i="2"/>
  <c r="C34" i="2"/>
  <c r="D34" i="2"/>
  <c r="E34" i="2"/>
  <c r="F34" i="2"/>
  <c r="G34" i="2"/>
  <c r="H34" i="2"/>
  <c r="I34" i="2"/>
  <c r="J34" i="2"/>
  <c r="K34" i="2"/>
  <c r="L34" i="2"/>
  <c r="M34" i="2"/>
  <c r="N34" i="2"/>
  <c r="O34" i="2"/>
  <c r="P34" i="2"/>
  <c r="A35" i="2"/>
  <c r="B35" i="2"/>
  <c r="C35" i="2"/>
  <c r="D35" i="2"/>
  <c r="E35" i="2"/>
  <c r="F35" i="2"/>
  <c r="G35" i="2"/>
  <c r="H35" i="2"/>
  <c r="I35" i="2"/>
  <c r="J35" i="2"/>
  <c r="K35" i="2"/>
  <c r="L35" i="2"/>
  <c r="M35" i="2"/>
  <c r="N35" i="2"/>
  <c r="O35" i="2"/>
  <c r="P35" i="2"/>
  <c r="A36" i="2"/>
  <c r="B36" i="2"/>
  <c r="C36" i="2"/>
  <c r="D36" i="2"/>
  <c r="E36" i="2"/>
  <c r="F36" i="2"/>
  <c r="G36" i="2"/>
  <c r="H36" i="2"/>
  <c r="I36" i="2"/>
  <c r="J36" i="2"/>
  <c r="K36" i="2"/>
  <c r="L36" i="2"/>
  <c r="M36" i="2"/>
  <c r="N36" i="2"/>
  <c r="O36" i="2"/>
  <c r="P36" i="2"/>
  <c r="A37" i="2"/>
  <c r="B37" i="2"/>
  <c r="C37" i="2"/>
  <c r="D37" i="2"/>
  <c r="E37" i="2"/>
  <c r="F37" i="2"/>
  <c r="G37" i="2"/>
  <c r="H37" i="2"/>
  <c r="I37" i="2"/>
  <c r="J37" i="2"/>
  <c r="K37" i="2"/>
  <c r="L37" i="2"/>
  <c r="M37" i="2"/>
  <c r="N37" i="2"/>
  <c r="O37" i="2"/>
  <c r="P37" i="2"/>
  <c r="A38" i="2"/>
  <c r="B38" i="2"/>
  <c r="C38" i="2"/>
  <c r="D38" i="2"/>
  <c r="E38" i="2"/>
  <c r="F38" i="2"/>
  <c r="G38" i="2"/>
  <c r="H38" i="2"/>
  <c r="I38" i="2"/>
  <c r="J38" i="2"/>
  <c r="K38" i="2"/>
  <c r="L38" i="2"/>
  <c r="M38" i="2"/>
  <c r="N38" i="2"/>
  <c r="O38" i="2"/>
  <c r="P38" i="2"/>
  <c r="A39" i="2"/>
  <c r="B39" i="2"/>
  <c r="C39" i="2"/>
  <c r="D39" i="2"/>
  <c r="E39" i="2"/>
  <c r="F39" i="2"/>
  <c r="G39" i="2"/>
  <c r="H39" i="2"/>
  <c r="I39" i="2"/>
  <c r="J39" i="2"/>
  <c r="K39" i="2"/>
  <c r="L39" i="2"/>
  <c r="M39" i="2"/>
  <c r="N39" i="2"/>
  <c r="O39" i="2"/>
  <c r="P39" i="2"/>
  <c r="A40" i="2"/>
  <c r="B40" i="2"/>
  <c r="C40" i="2"/>
  <c r="D40" i="2"/>
  <c r="E40" i="2"/>
  <c r="F40" i="2"/>
  <c r="G40" i="2"/>
  <c r="H40" i="2"/>
  <c r="I40" i="2"/>
  <c r="J40" i="2"/>
  <c r="K40" i="2"/>
  <c r="L40" i="2"/>
  <c r="M40" i="2"/>
  <c r="N40" i="2"/>
  <c r="O40" i="2"/>
  <c r="P40" i="2"/>
  <c r="A41" i="2"/>
  <c r="B41" i="2"/>
  <c r="C41" i="2"/>
  <c r="D41" i="2"/>
  <c r="E41" i="2"/>
  <c r="F41" i="2"/>
  <c r="G41" i="2"/>
  <c r="H41" i="2"/>
  <c r="I41" i="2"/>
  <c r="J41" i="2"/>
  <c r="K41" i="2"/>
  <c r="L41" i="2"/>
  <c r="M41" i="2"/>
  <c r="N41" i="2"/>
  <c r="O41" i="2"/>
  <c r="P41" i="2"/>
  <c r="A42" i="2"/>
  <c r="B42" i="2"/>
  <c r="C42" i="2"/>
  <c r="D42" i="2"/>
  <c r="E42" i="2"/>
  <c r="F42" i="2"/>
  <c r="G42" i="2"/>
  <c r="H42" i="2"/>
  <c r="I42" i="2"/>
  <c r="J42" i="2"/>
  <c r="K42" i="2"/>
  <c r="L42" i="2"/>
  <c r="M42" i="2"/>
  <c r="N42" i="2"/>
  <c r="O42" i="2"/>
  <c r="P42" i="2"/>
  <c r="A43" i="2"/>
  <c r="B43" i="2"/>
  <c r="C43" i="2"/>
  <c r="D43" i="2"/>
  <c r="E43" i="2"/>
  <c r="F43" i="2"/>
  <c r="G43" i="2"/>
  <c r="H43" i="2"/>
  <c r="I43" i="2"/>
  <c r="J43" i="2"/>
  <c r="K43" i="2"/>
  <c r="L43" i="2"/>
  <c r="M43" i="2"/>
  <c r="N43" i="2"/>
  <c r="O43" i="2"/>
  <c r="P43" i="2"/>
  <c r="A44" i="2"/>
  <c r="B44" i="2"/>
  <c r="C44" i="2"/>
  <c r="D44" i="2"/>
  <c r="E44" i="2"/>
  <c r="F44" i="2"/>
  <c r="G44" i="2"/>
  <c r="H44" i="2"/>
  <c r="I44" i="2"/>
  <c r="J44" i="2"/>
  <c r="K44" i="2"/>
  <c r="L44" i="2"/>
  <c r="M44" i="2"/>
  <c r="N44" i="2"/>
  <c r="O44" i="2"/>
  <c r="P44" i="2"/>
  <c r="A45" i="2"/>
  <c r="B45" i="2"/>
  <c r="C45" i="2"/>
  <c r="D45" i="2"/>
  <c r="E45" i="2"/>
  <c r="F45" i="2"/>
  <c r="G45" i="2"/>
  <c r="H45" i="2"/>
  <c r="I45" i="2"/>
  <c r="J45" i="2"/>
  <c r="K45" i="2"/>
  <c r="L45" i="2"/>
  <c r="M45" i="2"/>
  <c r="N45" i="2"/>
  <c r="O45" i="2"/>
  <c r="P45" i="2"/>
  <c r="A46" i="2"/>
  <c r="B46" i="2"/>
  <c r="C46" i="2"/>
  <c r="D46" i="2"/>
  <c r="E46" i="2"/>
  <c r="F46" i="2"/>
  <c r="G46" i="2"/>
  <c r="H46" i="2"/>
  <c r="I46" i="2"/>
  <c r="J46" i="2"/>
  <c r="K46" i="2"/>
  <c r="L46" i="2"/>
  <c r="M46" i="2"/>
  <c r="N46" i="2"/>
  <c r="O46" i="2"/>
  <c r="P46" i="2"/>
  <c r="A47" i="2"/>
  <c r="B47" i="2"/>
  <c r="C47" i="2"/>
  <c r="D47" i="2"/>
  <c r="E47" i="2"/>
  <c r="F47" i="2"/>
  <c r="G47" i="2"/>
  <c r="H47" i="2"/>
  <c r="I47" i="2"/>
  <c r="J47" i="2"/>
  <c r="K47" i="2"/>
  <c r="L47" i="2"/>
  <c r="M47" i="2"/>
  <c r="N47" i="2"/>
  <c r="O47" i="2"/>
  <c r="P47" i="2"/>
  <c r="A48" i="2"/>
  <c r="B48" i="2"/>
  <c r="C48" i="2"/>
  <c r="D48" i="2"/>
  <c r="E48" i="2"/>
  <c r="F48" i="2"/>
  <c r="G48" i="2"/>
  <c r="H48" i="2"/>
  <c r="I48" i="2"/>
  <c r="J48" i="2"/>
  <c r="K48" i="2"/>
  <c r="L48" i="2"/>
  <c r="M48" i="2"/>
  <c r="N48" i="2"/>
  <c r="O48" i="2"/>
  <c r="P48" i="2"/>
  <c r="A49" i="2"/>
  <c r="B49" i="2"/>
  <c r="C49" i="2"/>
  <c r="D49" i="2"/>
  <c r="E49" i="2"/>
  <c r="F49" i="2"/>
  <c r="G49" i="2"/>
  <c r="H49" i="2"/>
  <c r="I49" i="2"/>
  <c r="J49" i="2"/>
  <c r="K49" i="2"/>
  <c r="L49" i="2"/>
  <c r="M49" i="2"/>
  <c r="N49" i="2"/>
  <c r="O49" i="2"/>
  <c r="P49" i="2"/>
  <c r="S49" i="2"/>
  <c r="A50" i="2"/>
  <c r="S50" i="2"/>
  <c r="B50" i="2"/>
  <c r="C50" i="2"/>
  <c r="D50" i="2"/>
  <c r="E50" i="2"/>
  <c r="F50" i="2"/>
  <c r="G50" i="2"/>
  <c r="H50" i="2"/>
  <c r="I50" i="2"/>
  <c r="J50" i="2"/>
  <c r="K50" i="2"/>
  <c r="L50" i="2"/>
  <c r="M50" i="2"/>
  <c r="N50" i="2"/>
  <c r="O50" i="2"/>
  <c r="P50" i="2"/>
  <c r="A51" i="2"/>
  <c r="S51" i="2"/>
  <c r="B51" i="2"/>
  <c r="C51" i="2"/>
  <c r="D51" i="2"/>
  <c r="E51" i="2"/>
  <c r="F51" i="2"/>
  <c r="G51" i="2"/>
  <c r="H51" i="2"/>
  <c r="I51" i="2"/>
  <c r="J51" i="2"/>
  <c r="K51" i="2"/>
  <c r="L51" i="2"/>
  <c r="M51" i="2"/>
  <c r="N51" i="2"/>
  <c r="O51" i="2"/>
  <c r="P51" i="2"/>
  <c r="A52" i="2"/>
  <c r="S52" i="2"/>
  <c r="B52" i="2"/>
  <c r="C52" i="2"/>
  <c r="D52" i="2"/>
  <c r="E52" i="2"/>
  <c r="F52" i="2"/>
  <c r="G52" i="2"/>
  <c r="H52" i="2"/>
  <c r="I52" i="2"/>
  <c r="J52" i="2"/>
  <c r="K52" i="2"/>
  <c r="L52" i="2"/>
  <c r="M52" i="2"/>
  <c r="N52" i="2"/>
  <c r="O52" i="2"/>
  <c r="P52" i="2"/>
  <c r="A53" i="2"/>
  <c r="S53" i="2"/>
  <c r="B53" i="2"/>
  <c r="C53" i="2"/>
  <c r="D53" i="2"/>
  <c r="E53" i="2"/>
  <c r="F53" i="2"/>
  <c r="G53" i="2"/>
  <c r="H53" i="2"/>
  <c r="I53" i="2"/>
  <c r="J53" i="2"/>
  <c r="K53" i="2"/>
  <c r="L53" i="2"/>
  <c r="M53" i="2"/>
  <c r="N53" i="2"/>
  <c r="O53" i="2"/>
  <c r="P53" i="2"/>
  <c r="A54" i="2"/>
  <c r="B54" i="2"/>
  <c r="C54" i="2"/>
  <c r="D54" i="2"/>
  <c r="E54" i="2"/>
  <c r="F54" i="2"/>
  <c r="G54" i="2"/>
  <c r="H54" i="2"/>
  <c r="I54" i="2"/>
  <c r="J54" i="2"/>
  <c r="K54" i="2"/>
  <c r="L54" i="2"/>
  <c r="M54" i="2"/>
  <c r="N54" i="2"/>
  <c r="O54" i="2"/>
  <c r="P54" i="2"/>
  <c r="S54" i="2"/>
  <c r="A55" i="2"/>
  <c r="S55" i="2"/>
  <c r="B55" i="2"/>
  <c r="C55" i="2"/>
  <c r="D55" i="2"/>
  <c r="E55" i="2"/>
  <c r="F55" i="2"/>
  <c r="F55" i="1"/>
  <c r="G55" i="2"/>
  <c r="H55" i="2"/>
  <c r="I55" i="2"/>
  <c r="J55" i="2"/>
  <c r="K55" i="2"/>
  <c r="L55" i="2"/>
  <c r="M55" i="2"/>
  <c r="N55" i="2"/>
  <c r="N55" i="1"/>
  <c r="O55" i="2"/>
  <c r="P55" i="2"/>
  <c r="A56" i="2"/>
  <c r="S56" i="2"/>
  <c r="B56" i="2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P56" i="1"/>
  <c r="A57" i="2"/>
  <c r="S57" i="2"/>
  <c r="B57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A58" i="2"/>
  <c r="B58" i="2"/>
  <c r="C58" i="2"/>
  <c r="D58" i="2"/>
  <c r="E58" i="2"/>
  <c r="F58" i="2"/>
  <c r="G58" i="2"/>
  <c r="H58" i="2"/>
  <c r="I58" i="2"/>
  <c r="J58" i="2"/>
  <c r="J58" i="1"/>
  <c r="K58" i="2"/>
  <c r="L58" i="2"/>
  <c r="M58" i="2"/>
  <c r="N58" i="2"/>
  <c r="N58" i="1"/>
  <c r="O58" i="2"/>
  <c r="P58" i="2"/>
  <c r="S58" i="2"/>
  <c r="A59" i="2"/>
  <c r="S59" i="2"/>
  <c r="B59" i="2"/>
  <c r="C59" i="2"/>
  <c r="D59" i="2"/>
  <c r="E59" i="2"/>
  <c r="F59" i="2"/>
  <c r="G59" i="2"/>
  <c r="H59" i="2"/>
  <c r="I59" i="2"/>
  <c r="J59" i="2"/>
  <c r="K59" i="2"/>
  <c r="L59" i="2"/>
  <c r="M59" i="2"/>
  <c r="N59" i="2"/>
  <c r="O59" i="2"/>
  <c r="P59" i="2"/>
  <c r="A60" i="2"/>
  <c r="S60" i="2"/>
  <c r="B60" i="2"/>
  <c r="C60" i="2"/>
  <c r="C60" i="1"/>
  <c r="D60" i="2"/>
  <c r="D60" i="1"/>
  <c r="E60" i="2"/>
  <c r="F60" i="2"/>
  <c r="F60" i="1"/>
  <c r="G60" i="2"/>
  <c r="H60" i="2"/>
  <c r="I60" i="2"/>
  <c r="I60" i="1"/>
  <c r="J60" i="2"/>
  <c r="K60" i="2"/>
  <c r="L60" i="2"/>
  <c r="M60" i="2"/>
  <c r="N60" i="2"/>
  <c r="N60" i="1"/>
  <c r="O60" i="2"/>
  <c r="P60" i="2"/>
  <c r="B1" i="3"/>
  <c r="B3" i="3"/>
  <c r="B4" i="3"/>
  <c r="D24" i="3"/>
  <c r="B24" i="1"/>
  <c r="D25" i="3"/>
  <c r="N25" i="1"/>
  <c r="D26" i="3"/>
  <c r="I26" i="1"/>
  <c r="D27" i="3"/>
  <c r="I27" i="1"/>
  <c r="D28" i="3"/>
  <c r="O28" i="1"/>
  <c r="D29" i="3"/>
  <c r="B29" i="1"/>
  <c r="I29" i="1"/>
  <c r="D30" i="3"/>
  <c r="J30" i="1"/>
  <c r="D31" i="3"/>
  <c r="M31" i="1"/>
  <c r="E31" i="1"/>
  <c r="D32" i="3"/>
  <c r="M32" i="1"/>
  <c r="D33" i="3"/>
  <c r="I33" i="1"/>
  <c r="D34" i="3"/>
  <c r="M34" i="1"/>
  <c r="D35" i="3"/>
  <c r="L35" i="1"/>
  <c r="D36" i="3"/>
  <c r="E36" i="1"/>
  <c r="D37" i="3"/>
  <c r="M37" i="1"/>
  <c r="D38" i="3"/>
  <c r="M38" i="1"/>
  <c r="D39" i="3"/>
  <c r="L39" i="1"/>
  <c r="M39" i="1"/>
  <c r="D40" i="3"/>
  <c r="E40" i="1"/>
  <c r="I40" i="1"/>
  <c r="D41" i="3"/>
  <c r="E41" i="1"/>
  <c r="D42" i="3"/>
  <c r="D42" i="1"/>
  <c r="D43" i="3"/>
  <c r="I43" i="1"/>
  <c r="D44" i="3"/>
  <c r="E44" i="1"/>
  <c r="D45" i="3"/>
  <c r="D45" i="1"/>
  <c r="D46" i="3"/>
  <c r="C46" i="1"/>
  <c r="D47" i="3"/>
  <c r="F47" i="1"/>
  <c r="D48" i="3"/>
  <c r="I48" i="1"/>
  <c r="D49" i="3"/>
  <c r="M49" i="1"/>
  <c r="D50" i="3"/>
  <c r="P50" i="1"/>
  <c r="D51" i="3"/>
  <c r="C51" i="1"/>
  <c r="K51" i="1"/>
  <c r="D52" i="3"/>
  <c r="C52" i="1"/>
  <c r="N52" i="1"/>
  <c r="D53" i="3"/>
  <c r="M53" i="1"/>
  <c r="D54" i="3"/>
  <c r="L54" i="1"/>
  <c r="D55" i="3"/>
  <c r="J55" i="1"/>
  <c r="D56" i="3"/>
  <c r="C56" i="1"/>
  <c r="D57" i="3"/>
  <c r="M57" i="1"/>
  <c r="D58" i="3"/>
  <c r="I58" i="1"/>
  <c r="D59" i="3"/>
  <c r="F59" i="1"/>
  <c r="D60" i="3"/>
  <c r="H60" i="1"/>
  <c r="I49" i="1"/>
  <c r="M45" i="1"/>
  <c r="M33" i="1"/>
  <c r="E33" i="1"/>
  <c r="I32" i="1"/>
  <c r="E32" i="1"/>
  <c r="M29" i="1"/>
  <c r="E29" i="1"/>
  <c r="I25" i="1"/>
  <c r="E25" i="1"/>
  <c r="E53" i="1"/>
  <c r="P57" i="1"/>
  <c r="I56" i="1"/>
  <c r="L53" i="1"/>
  <c r="M52" i="1"/>
  <c r="E52" i="1"/>
  <c r="L49" i="1"/>
  <c r="L48" i="1"/>
  <c r="D48" i="1"/>
  <c r="H41" i="1"/>
  <c r="P40" i="1"/>
  <c r="D37" i="1"/>
  <c r="P33" i="1"/>
  <c r="P60" i="1"/>
  <c r="L60" i="1"/>
  <c r="O57" i="1"/>
  <c r="K57" i="1"/>
  <c r="L56" i="1"/>
  <c r="I55" i="1"/>
  <c r="E55" i="1"/>
  <c r="F54" i="1"/>
  <c r="B54" i="1"/>
  <c r="G53" i="1"/>
  <c r="C53" i="1"/>
  <c r="L52" i="1"/>
  <c r="I51" i="1"/>
  <c r="E51" i="1"/>
  <c r="N50" i="1"/>
  <c r="O49" i="1"/>
  <c r="C49" i="1"/>
  <c r="O48" i="1"/>
  <c r="K48" i="1"/>
  <c r="O47" i="1"/>
  <c r="K47" i="1"/>
  <c r="G47" i="1"/>
  <c r="C47" i="1"/>
  <c r="O46" i="1"/>
  <c r="O45" i="1"/>
  <c r="G45" i="1"/>
  <c r="C45" i="1"/>
  <c r="O44" i="1"/>
  <c r="G44" i="1"/>
  <c r="C44" i="1"/>
  <c r="O43" i="1"/>
  <c r="K43" i="1"/>
  <c r="C43" i="1"/>
  <c r="O42" i="1"/>
  <c r="O41" i="1"/>
  <c r="K41" i="1"/>
  <c r="G41" i="1"/>
  <c r="C41" i="1"/>
  <c r="O40" i="1"/>
  <c r="K40" i="1"/>
  <c r="G40" i="1"/>
  <c r="C40" i="1"/>
  <c r="O39" i="1"/>
  <c r="K39" i="1"/>
  <c r="G39" i="1"/>
  <c r="C39" i="1"/>
  <c r="O38" i="1"/>
  <c r="K38" i="1"/>
  <c r="O37" i="1"/>
  <c r="K37" i="1"/>
  <c r="G37" i="1"/>
  <c r="C37" i="1"/>
  <c r="O36" i="1"/>
  <c r="K36" i="1"/>
  <c r="G36" i="1"/>
  <c r="C36" i="1"/>
  <c r="O35" i="1"/>
  <c r="K35" i="1"/>
  <c r="G35" i="1"/>
  <c r="C35" i="1"/>
  <c r="O34" i="1"/>
  <c r="K34" i="1"/>
  <c r="O33" i="1"/>
  <c r="K33" i="1"/>
  <c r="G33" i="1"/>
  <c r="C33" i="1"/>
  <c r="O32" i="1"/>
  <c r="K32" i="1"/>
  <c r="G32" i="1"/>
  <c r="I53" i="1"/>
  <c r="E49" i="1"/>
  <c r="I45" i="1"/>
  <c r="L57" i="1"/>
  <c r="D53" i="1"/>
  <c r="I52" i="1"/>
  <c r="L44" i="1"/>
  <c r="D41" i="1"/>
  <c r="L40" i="1"/>
  <c r="D40" i="1"/>
  <c r="P37" i="1"/>
  <c r="H37" i="1"/>
  <c r="P36" i="1"/>
  <c r="H36" i="1"/>
  <c r="P29" i="1"/>
  <c r="O60" i="1"/>
  <c r="K60" i="1"/>
  <c r="G60" i="1"/>
  <c r="P59" i="1"/>
  <c r="L59" i="1"/>
  <c r="H59" i="1"/>
  <c r="D59" i="1"/>
  <c r="N57" i="1"/>
  <c r="J57" i="1"/>
  <c r="F57" i="1"/>
  <c r="B57" i="1"/>
  <c r="O56" i="1"/>
  <c r="K56" i="1"/>
  <c r="G56" i="1"/>
  <c r="P55" i="1"/>
  <c r="L55" i="1"/>
  <c r="D55" i="1"/>
  <c r="I54" i="1"/>
  <c r="N53" i="1"/>
  <c r="J53" i="1"/>
  <c r="F53" i="1"/>
  <c r="B53" i="1"/>
  <c r="O52" i="1"/>
  <c r="K52" i="1"/>
  <c r="G52" i="1"/>
  <c r="D51" i="1"/>
  <c r="M50" i="1"/>
  <c r="N49" i="1"/>
  <c r="J49" i="1"/>
  <c r="F49" i="1"/>
  <c r="B49" i="1"/>
  <c r="N48" i="1"/>
  <c r="B48" i="1"/>
  <c r="N47" i="1"/>
  <c r="J47" i="1"/>
  <c r="N46" i="1"/>
  <c r="J46" i="1"/>
  <c r="N45" i="1"/>
  <c r="J45" i="1"/>
  <c r="F45" i="1"/>
  <c r="B45" i="1"/>
  <c r="N44" i="1"/>
  <c r="J44" i="1"/>
  <c r="F44" i="1"/>
  <c r="B44" i="1"/>
  <c r="N43" i="1"/>
  <c r="J43" i="1"/>
  <c r="B43" i="1"/>
  <c r="N42" i="1"/>
  <c r="J42" i="1"/>
  <c r="N41" i="1"/>
  <c r="J41" i="1"/>
  <c r="F41" i="1"/>
  <c r="B41" i="1"/>
  <c r="N40" i="1"/>
  <c r="J40" i="1"/>
  <c r="F40" i="1"/>
  <c r="B40" i="1"/>
  <c r="N39" i="1"/>
  <c r="J39" i="1"/>
  <c r="F39" i="1"/>
  <c r="B39" i="1"/>
  <c r="N38" i="1"/>
  <c r="J38" i="1"/>
  <c r="N37" i="1"/>
  <c r="J37" i="1"/>
  <c r="F37" i="1"/>
  <c r="B37" i="1"/>
  <c r="N36" i="1"/>
  <c r="J36" i="1"/>
  <c r="F36" i="1"/>
  <c r="B36" i="1"/>
  <c r="N35" i="1"/>
  <c r="J35" i="1"/>
  <c r="F35" i="1"/>
  <c r="B35" i="1"/>
  <c r="N34" i="1"/>
  <c r="J34" i="1"/>
  <c r="N33" i="1"/>
  <c r="J33" i="1"/>
  <c r="F33" i="1"/>
  <c r="B33" i="1"/>
  <c r="N32" i="1"/>
  <c r="J32" i="1"/>
  <c r="F32" i="1"/>
  <c r="B32" i="1"/>
  <c r="N31" i="1"/>
  <c r="J31" i="1"/>
  <c r="F31" i="1"/>
  <c r="B31" i="1"/>
  <c r="N30" i="1"/>
  <c r="J29" i="1"/>
  <c r="F29" i="1"/>
  <c r="F28" i="1"/>
  <c r="J27" i="1"/>
  <c r="F27" i="1"/>
  <c r="B27" i="1"/>
  <c r="N26" i="1"/>
  <c r="J26" i="1"/>
  <c r="F26" i="1"/>
  <c r="F25" i="1"/>
  <c r="F24" i="1"/>
  <c r="L33" i="1"/>
  <c r="H33" i="1"/>
  <c r="D33" i="1"/>
  <c r="P32" i="1"/>
  <c r="L32" i="1"/>
  <c r="H32" i="1"/>
  <c r="D32" i="1"/>
  <c r="L31" i="1"/>
  <c r="H31" i="1"/>
  <c r="D31" i="1"/>
  <c r="P30" i="1"/>
  <c r="H30" i="1"/>
  <c r="D30" i="1"/>
  <c r="L29" i="1"/>
  <c r="H29" i="1"/>
  <c r="D29" i="1"/>
  <c r="H28" i="1"/>
  <c r="P27" i="1"/>
  <c r="L27" i="1"/>
  <c r="D27" i="1"/>
  <c r="P26" i="1"/>
  <c r="H26" i="1"/>
  <c r="D26" i="1"/>
  <c r="P25" i="1"/>
  <c r="L25" i="1"/>
  <c r="H25" i="1"/>
  <c r="D25" i="1"/>
  <c r="C32" i="1"/>
  <c r="O31" i="1"/>
  <c r="K31" i="1"/>
  <c r="G31" i="1"/>
  <c r="C31" i="1"/>
  <c r="O30" i="1"/>
  <c r="K30" i="1"/>
  <c r="G30" i="1"/>
  <c r="C30" i="1"/>
  <c r="C29" i="1"/>
  <c r="C28" i="1"/>
  <c r="G27" i="1"/>
  <c r="C27" i="1"/>
  <c r="O26" i="1"/>
  <c r="K26" i="1"/>
  <c r="G26" i="1"/>
  <c r="C26" i="1"/>
  <c r="O25" i="1"/>
  <c r="K25" i="1"/>
  <c r="G25" i="1"/>
  <c r="C25" i="1"/>
  <c r="C24" i="1"/>
  <c r="G42" i="1"/>
  <c r="N28" i="1"/>
  <c r="B28" i="1"/>
  <c r="I24" i="1"/>
  <c r="E24" i="1"/>
  <c r="E28" i="1"/>
  <c r="P28" i="1"/>
  <c r="I28" i="1"/>
  <c r="D28" i="1"/>
  <c r="P24" i="1"/>
  <c r="L24" i="1"/>
  <c r="O24" i="1"/>
  <c r="H24" i="1"/>
  <c r="K24" i="1"/>
  <c r="G24" i="1"/>
  <c r="D24" i="1"/>
  <c r="L28" i="1"/>
  <c r="J28" i="1"/>
  <c r="F58" i="1"/>
  <c r="K58" i="1"/>
  <c r="P58" i="1"/>
  <c r="G58" i="1"/>
  <c r="L58" i="1"/>
  <c r="D58" i="1"/>
  <c r="B58" i="1"/>
  <c r="M58" i="1"/>
  <c r="O58" i="1"/>
  <c r="D54" i="1"/>
  <c r="N54" i="1"/>
  <c r="G54" i="1"/>
  <c r="J50" i="1"/>
  <c r="I50" i="1"/>
  <c r="F50" i="1"/>
  <c r="D46" i="1"/>
  <c r="I46" i="1"/>
  <c r="K46" i="1"/>
  <c r="F46" i="1"/>
  <c r="L46" i="1"/>
  <c r="G46" i="1"/>
  <c r="B46" i="1"/>
  <c r="E42" i="1"/>
  <c r="K42" i="1"/>
  <c r="H42" i="1"/>
  <c r="C42" i="1"/>
  <c r="B42" i="1"/>
  <c r="D38" i="1"/>
  <c r="I38" i="1"/>
  <c r="L38" i="1"/>
  <c r="G38" i="1"/>
  <c r="F38" i="1"/>
  <c r="C38" i="1"/>
  <c r="D34" i="1"/>
  <c r="I34" i="1"/>
  <c r="L34" i="1"/>
  <c r="G34" i="1"/>
  <c r="F34" i="1"/>
  <c r="C34" i="1"/>
  <c r="H58" i="1"/>
  <c r="C50" i="1"/>
  <c r="P38" i="1"/>
  <c r="H38" i="1"/>
  <c r="E38" i="1"/>
  <c r="B38" i="1"/>
  <c r="P34" i="1"/>
  <c r="H34" i="1"/>
  <c r="E34" i="1"/>
  <c r="B34" i="1"/>
  <c r="D50" i="1"/>
  <c r="I42" i="1"/>
  <c r="D44" i="1"/>
  <c r="I44" i="1"/>
  <c r="B60" i="1"/>
  <c r="M59" i="1"/>
  <c r="F56" i="1"/>
  <c r="P54" i="1"/>
  <c r="M54" i="1"/>
  <c r="J54" i="1"/>
  <c r="H52" i="1"/>
  <c r="B52" i="1"/>
  <c r="P51" i="1"/>
  <c r="N51" i="1"/>
  <c r="F51" i="1"/>
  <c r="G50" i="1"/>
  <c r="E48" i="1"/>
  <c r="L42" i="1"/>
  <c r="H40" i="1"/>
  <c r="P39" i="1"/>
  <c r="D39" i="1"/>
  <c r="D36" i="1"/>
  <c r="P35" i="1"/>
  <c r="D35" i="1"/>
  <c r="K54" i="1"/>
  <c r="M24" i="1"/>
  <c r="E43" i="1"/>
  <c r="H43" i="1"/>
  <c r="M43" i="1"/>
  <c r="P43" i="1"/>
  <c r="E60" i="1"/>
  <c r="N56" i="1"/>
  <c r="E56" i="1"/>
  <c r="O55" i="1"/>
  <c r="B55" i="1"/>
  <c r="C54" i="1"/>
  <c r="H51" i="1"/>
  <c r="L50" i="1"/>
  <c r="H48" i="1"/>
  <c r="D47" i="1"/>
  <c r="I39" i="1"/>
  <c r="I35" i="1"/>
  <c r="I31" i="1"/>
  <c r="O6" i="8"/>
  <c r="N6" i="8"/>
  <c r="D13" i="8"/>
  <c r="D11" i="8"/>
  <c r="E8" i="8"/>
  <c r="O2" i="8"/>
  <c r="N2" i="8"/>
  <c r="M2" i="8"/>
  <c r="L2" i="8"/>
  <c r="K2" i="8"/>
  <c r="E2" i="8"/>
  <c r="O8" i="8"/>
  <c r="N8" i="8"/>
  <c r="B11" i="8"/>
  <c r="J9" i="8"/>
  <c r="D9" i="8"/>
  <c r="L7" i="8"/>
  <c r="H7" i="8"/>
  <c r="K9" i="8"/>
  <c r="E9" i="8"/>
  <c r="F5" i="8"/>
  <c r="O9" i="8"/>
  <c r="N9" i="8"/>
  <c r="E12" i="8"/>
  <c r="M9" i="8"/>
  <c r="I9" i="8"/>
  <c r="G8" i="8"/>
  <c r="M8" i="8"/>
  <c r="E4" i="8"/>
  <c r="I8" i="8"/>
  <c r="C8" i="8"/>
  <c r="E7" i="8"/>
  <c r="D7" i="8"/>
  <c r="I5" i="8"/>
  <c r="G5" i="8"/>
  <c r="D5" i="8"/>
  <c r="C5" i="8"/>
  <c r="B5" i="8"/>
  <c r="D3" i="8"/>
  <c r="C3" i="8"/>
  <c r="B3" i="8"/>
  <c r="B13" i="8"/>
  <c r="D12" i="8"/>
  <c r="F9" i="8"/>
  <c r="D8" i="8"/>
  <c r="G6" i="8"/>
  <c r="B6" i="8"/>
  <c r="E13" i="8"/>
  <c r="C14" i="8"/>
  <c r="I3" i="8"/>
  <c r="I14" i="8"/>
  <c r="G14" i="8"/>
  <c r="F14" i="8"/>
  <c r="I12" i="8"/>
  <c r="H12" i="8"/>
  <c r="G12" i="8"/>
  <c r="F12" i="8"/>
  <c r="F6" i="8"/>
  <c r="D4" i="8"/>
  <c r="B4" i="8"/>
  <c r="D2" i="8"/>
  <c r="C2" i="8"/>
  <c r="B2" i="8"/>
  <c r="I13" i="8"/>
  <c r="H13" i="8"/>
  <c r="G13" i="8"/>
  <c r="F13" i="8"/>
  <c r="I11" i="8"/>
  <c r="H11" i="8"/>
  <c r="G11" i="8"/>
  <c r="F11" i="8"/>
  <c r="C10" i="8"/>
  <c r="B10" i="8"/>
  <c r="L9" i="8"/>
  <c r="H9" i="8"/>
  <c r="C9" i="8"/>
  <c r="K8" i="8"/>
  <c r="B8" i="8"/>
  <c r="F7" i="8"/>
  <c r="M6" i="8"/>
  <c r="I6" i="8"/>
  <c r="D6" i="8"/>
  <c r="J8" i="8"/>
  <c r="I4" i="8"/>
  <c r="G4" i="8"/>
  <c r="H2" i="8"/>
  <c r="G2" i="8"/>
  <c r="B14" i="8"/>
  <c r="B12" i="8"/>
  <c r="I10" i="8"/>
  <c r="G10" i="8"/>
  <c r="F10" i="8"/>
  <c r="O12" i="8"/>
  <c r="G9" i="8"/>
  <c r="B9" i="8"/>
  <c r="F8" i="8"/>
  <c r="L6" i="8"/>
  <c r="H6" i="8"/>
  <c r="C6" i="8"/>
  <c r="E10" i="8"/>
  <c r="C11" i="8"/>
  <c r="J2" i="8"/>
  <c r="F2" i="8"/>
  <c r="J4" i="8"/>
  <c r="H5" i="8"/>
  <c r="J6" i="8"/>
  <c r="B7" i="8"/>
  <c r="N10" i="8"/>
  <c r="N12" i="8"/>
  <c r="J12" i="8"/>
  <c r="O13" i="8"/>
  <c r="C13" i="8"/>
  <c r="E14" i="8"/>
  <c r="I2" i="8"/>
  <c r="E6" i="8"/>
  <c r="O7" i="8"/>
  <c r="K7" i="8"/>
  <c r="G7" i="8"/>
  <c r="L14" i="8"/>
  <c r="H14" i="8"/>
  <c r="D14" i="8"/>
  <c r="J3" i="8"/>
  <c r="L4" i="8"/>
  <c r="J5" i="8"/>
  <c r="J7" i="8"/>
  <c r="L8" i="8"/>
  <c r="H10" i="8"/>
  <c r="D10" i="8"/>
  <c r="N11" i="8"/>
  <c r="J11" i="8"/>
  <c r="C12" i="8"/>
  <c r="F4" i="8"/>
  <c r="G3" i="8"/>
  <c r="F3" i="8"/>
  <c r="C4" i="8"/>
  <c r="H3" i="8"/>
  <c r="H4" i="8"/>
  <c r="B50" i="1"/>
  <c r="L37" i="1"/>
  <c r="B59" i="1"/>
  <c r="I37" i="1"/>
  <c r="M35" i="1"/>
  <c r="M26" i="1"/>
  <c r="M60" i="1"/>
  <c r="J60" i="1"/>
  <c r="O59" i="1"/>
  <c r="K59" i="1"/>
  <c r="G59" i="1"/>
  <c r="E59" i="1"/>
  <c r="E58" i="1"/>
  <c r="E57" i="1"/>
  <c r="H56" i="1"/>
  <c r="D56" i="1"/>
  <c r="B56" i="1"/>
  <c r="K55" i="1"/>
  <c r="G55" i="1"/>
  <c r="C55" i="1"/>
  <c r="O53" i="1"/>
  <c r="H53" i="1"/>
  <c r="P52" i="1"/>
  <c r="O51" i="1"/>
  <c r="L51" i="1"/>
  <c r="B51" i="1"/>
  <c r="E50" i="1"/>
  <c r="H49" i="1"/>
  <c r="D49" i="1"/>
  <c r="P48" i="1"/>
  <c r="M48" i="1"/>
  <c r="J48" i="1"/>
  <c r="P47" i="1"/>
  <c r="L47" i="1"/>
  <c r="H47" i="1"/>
  <c r="E47" i="1"/>
  <c r="B47" i="1"/>
  <c r="P44" i="1"/>
  <c r="F42" i="1"/>
  <c r="E35" i="1"/>
  <c r="L30" i="1"/>
  <c r="K28" i="1"/>
  <c r="G28" i="1"/>
  <c r="E26" i="1"/>
  <c r="N59" i="1"/>
  <c r="J59" i="1"/>
  <c r="G57" i="1"/>
  <c r="D57" i="1"/>
  <c r="M56" i="1"/>
  <c r="J56" i="1"/>
  <c r="K53" i="1"/>
  <c r="D52" i="1"/>
  <c r="O50" i="1"/>
  <c r="H50" i="1"/>
  <c r="K49" i="1"/>
  <c r="G49" i="1"/>
  <c r="G48" i="1"/>
  <c r="C48" i="1"/>
  <c r="K45" i="1"/>
  <c r="H45" i="1"/>
  <c r="E45" i="1"/>
  <c r="K44" i="1"/>
  <c r="H44" i="1"/>
  <c r="D43" i="1"/>
  <c r="M42" i="1"/>
  <c r="E39" i="1"/>
  <c r="H35" i="1"/>
  <c r="O29" i="1"/>
  <c r="K29" i="1"/>
  <c r="G29" i="1"/>
  <c r="O27" i="1"/>
  <c r="K27" i="1"/>
  <c r="H27" i="1"/>
  <c r="E27" i="1"/>
  <c r="M25" i="1"/>
  <c r="J25" i="1"/>
  <c r="N4" i="8"/>
  <c r="K4" i="8"/>
  <c r="K14" i="8"/>
  <c r="L36" i="1"/>
  <c r="H57" i="1"/>
  <c r="E37" i="1"/>
  <c r="M36" i="1"/>
  <c r="M27" i="1"/>
  <c r="I59" i="1"/>
  <c r="C58" i="1"/>
  <c r="C57" i="1"/>
  <c r="O54" i="1"/>
  <c r="E54" i="1"/>
  <c r="J52" i="1"/>
  <c r="M51" i="1"/>
  <c r="G51" i="1"/>
  <c r="K50" i="1"/>
  <c r="P49" i="1"/>
  <c r="F48" i="1"/>
  <c r="M46" i="1"/>
  <c r="E46" i="1"/>
  <c r="G43" i="1"/>
  <c r="P42" i="1"/>
  <c r="M41" i="1"/>
  <c r="I41" i="1"/>
  <c r="H39" i="1"/>
  <c r="I36" i="1"/>
  <c r="P31" i="1"/>
  <c r="F30" i="1"/>
  <c r="B30" i="1"/>
  <c r="N29" i="1"/>
  <c r="N27" i="1"/>
  <c r="B25" i="1"/>
  <c r="N24" i="1"/>
  <c r="M28" i="1"/>
  <c r="C59" i="1"/>
  <c r="I57" i="1"/>
  <c r="H55" i="1"/>
  <c r="H54" i="1"/>
  <c r="P53" i="1"/>
  <c r="F52" i="1"/>
  <c r="J51" i="1"/>
  <c r="M47" i="1"/>
  <c r="I47" i="1"/>
  <c r="P46" i="1"/>
  <c r="H46" i="1"/>
  <c r="P45" i="1"/>
  <c r="L45" i="1"/>
  <c r="M44" i="1"/>
  <c r="L43" i="1"/>
  <c r="F43" i="1"/>
  <c r="P41" i="1"/>
  <c r="L41" i="1"/>
  <c r="M40" i="1"/>
  <c r="M30" i="1"/>
  <c r="I30" i="1"/>
  <c r="E30" i="1"/>
  <c r="L26" i="1"/>
  <c r="B26" i="1"/>
  <c r="J24" i="1"/>
  <c r="M3" i="8"/>
  <c r="M7" i="8"/>
  <c r="I7" i="8"/>
  <c r="C7" i="8"/>
  <c r="K10" i="8"/>
  <c r="H8" i="8"/>
  <c r="E11" i="8"/>
  <c r="M55" i="1"/>
</calcChain>
</file>

<file path=xl/sharedStrings.xml><?xml version="1.0" encoding="utf-8"?>
<sst xmlns="http://schemas.openxmlformats.org/spreadsheetml/2006/main" count="335" uniqueCount="94">
  <si>
    <t>Core:</t>
  </si>
  <si>
    <t>Date of Run:</t>
  </si>
  <si>
    <t>Method:</t>
  </si>
  <si>
    <t>Sequence:</t>
  </si>
  <si>
    <t>Ext. Solvent:</t>
  </si>
  <si>
    <t>Inj Amt:</t>
  </si>
  <si>
    <t>IS Area:</t>
  </si>
  <si>
    <t>Standard rf Values</t>
  </si>
  <si>
    <t>fuco</t>
  </si>
  <si>
    <t>myxo</t>
  </si>
  <si>
    <t>diato</t>
  </si>
  <si>
    <t>allo</t>
  </si>
  <si>
    <t>canth</t>
  </si>
  <si>
    <t>chl-b</t>
  </si>
  <si>
    <t>chl-a</t>
  </si>
  <si>
    <t>pheo-b</t>
  </si>
  <si>
    <t>pheo-a</t>
  </si>
  <si>
    <t>B-car</t>
  </si>
  <si>
    <t>IS</t>
  </si>
  <si>
    <t>NORMALIZED TO INTERNAL STANDARD</t>
  </si>
  <si>
    <t>RAW DATA</t>
  </si>
  <si>
    <t>pig#1</t>
  </si>
  <si>
    <t>date</t>
  </si>
  <si>
    <t>zea-lut</t>
  </si>
  <si>
    <t>ech</t>
  </si>
  <si>
    <t>aphani</t>
  </si>
  <si>
    <t>LM-07rd</t>
  </si>
  <si>
    <t>Other II</t>
  </si>
  <si>
    <t>Other III</t>
  </si>
  <si>
    <t>TI1Aa</t>
  </si>
  <si>
    <t>pheophor</t>
    <phoneticPr fontId="3" type="noConversion"/>
  </si>
  <si>
    <t>sample</t>
    <phoneticPr fontId="3" type="noConversion"/>
  </si>
  <si>
    <t>samples</t>
    <phoneticPr fontId="3" type="noConversion"/>
  </si>
  <si>
    <t>weight</t>
    <phoneticPr fontId="3" type="noConversion"/>
  </si>
  <si>
    <t>calculation</t>
    <phoneticPr fontId="3" type="noConversion"/>
  </si>
  <si>
    <t>pheophorbide</t>
    <phoneticPr fontId="3" type="noConversion"/>
  </si>
  <si>
    <t>cyano-1</t>
    <phoneticPr fontId="3" type="noConversion"/>
  </si>
  <si>
    <t>peri</t>
  </si>
  <si>
    <t>diadino</t>
  </si>
  <si>
    <t>butafuco</t>
  </si>
  <si>
    <t>chlph-a (2)</t>
  </si>
  <si>
    <t>chlph-a (1)</t>
  </si>
  <si>
    <t>hexafuco</t>
  </si>
  <si>
    <t>chl-iso</t>
  </si>
  <si>
    <t>pheophorbide</t>
  </si>
  <si>
    <t>Pigment</t>
  </si>
  <si>
    <t>Hexofucoxanthin</t>
  </si>
  <si>
    <t>Beta-carotene</t>
  </si>
  <si>
    <t>Molecular Wt</t>
  </si>
  <si>
    <t>chlorophyll-b</t>
  </si>
  <si>
    <t>chlorophyll-a</t>
  </si>
  <si>
    <t>pheophorbide-a</t>
  </si>
  <si>
    <t>pheophytin-a</t>
  </si>
  <si>
    <t>chlorophyllide-a</t>
  </si>
  <si>
    <t>Sample Number</t>
  </si>
  <si>
    <t>Sample ID</t>
  </si>
  <si>
    <t>C1</t>
  </si>
  <si>
    <t>C3</t>
  </si>
  <si>
    <t>C5</t>
  </si>
  <si>
    <t>C7</t>
  </si>
  <si>
    <t>C9</t>
  </si>
  <si>
    <t>A1</t>
  </si>
  <si>
    <t>A3</t>
  </si>
  <si>
    <t>A5</t>
  </si>
  <si>
    <t>A7</t>
  </si>
  <si>
    <t>P1</t>
  </si>
  <si>
    <t>P3</t>
  </si>
  <si>
    <t>P5</t>
  </si>
  <si>
    <t>P7</t>
  </si>
  <si>
    <t>Sample</t>
  </si>
  <si>
    <t>Pheophytin-a</t>
  </si>
  <si>
    <t>Chlorophyllide-a (1)</t>
  </si>
  <si>
    <t>Chlorophyllide-a (2)</t>
  </si>
  <si>
    <t>Pheophorbide-a</t>
  </si>
  <si>
    <t xml:space="preserve">Chlorophyll-a iso </t>
  </si>
  <si>
    <t>Chlorophyll-b</t>
  </si>
  <si>
    <t>Chlorophyll-a</t>
  </si>
  <si>
    <t>Peridinin</t>
  </si>
  <si>
    <t>Fucoxanthin</t>
  </si>
  <si>
    <t>Diadinoxanthin</t>
  </si>
  <si>
    <t>Lutein</t>
  </si>
  <si>
    <t>Hexanoyloxyfucoxanthin</t>
  </si>
  <si>
    <t>Butanoyloxyfucoxanthin</t>
  </si>
  <si>
    <t>total chlr a</t>
  </si>
  <si>
    <t>Butofucoxanthin</t>
  </si>
  <si>
    <t>total chlor-a</t>
  </si>
  <si>
    <t>Hexo-fucoxanthin</t>
  </si>
  <si>
    <t>zeaxanthin/Lutein</t>
  </si>
  <si>
    <t>Buto-fucoxanthin</t>
  </si>
  <si>
    <t>Zeaxanthin/lutein</t>
  </si>
  <si>
    <t>Values in micrograms per liter</t>
  </si>
  <si>
    <t>Sample number</t>
  </si>
  <si>
    <t>sample number</t>
  </si>
  <si>
    <t>Filter (liters)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</si>
</sst>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164" formatCode="m/d"/>
    <numFmt numFmtId="165" formatCode="0.000"/>
    <numFmt numFmtId="169" formatCode="0.0000"/>
  </numFmts>
  <fonts count="6" x14ac:knownFonts="1">
    <font>
      <sz val="10"/>
      <name val="Verdana"/>
    </font>
    <font>
      <b/>
      <sz val="10"/>
      <name val="Verdana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/>
    <xf numFmtId="14" fontId="0" fillId="2" borderId="1" xfId="0" applyNumberFormat="1" applyFill="1" applyBorder="1"/>
    <xf numFmtId="164" fontId="0" fillId="2" borderId="1" xfId="0" applyNumberFormat="1" applyFill="1" applyBorder="1"/>
    <xf numFmtId="0" fontId="0" fillId="0" borderId="0" xfId="0" applyAlignment="1">
      <alignment horizontal="center"/>
    </xf>
    <xf numFmtId="0" fontId="0" fillId="3" borderId="1" xfId="0" applyFill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169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Conversions!$C$5</c:f>
              <c:strCache>
                <c:ptCount val="1"/>
                <c:pt idx="0">
                  <c:v>fuco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Conversions!$C$6:$C$18</c:f>
              <c:numCache>
                <c:formatCode>0.0000</c:formatCode>
                <c:ptCount val="13"/>
                <c:pt idx="0">
                  <c:v>0.16983905436881225</c:v>
                </c:pt>
                <c:pt idx="1">
                  <c:v>6.2479815964181555E-2</c:v>
                </c:pt>
                <c:pt idx="2">
                  <c:v>1.3017201106935092E-2</c:v>
                </c:pt>
                <c:pt idx="3">
                  <c:v>1.0818814711208815E-2</c:v>
                </c:pt>
                <c:pt idx="4">
                  <c:v>1.5736930923922955E-2</c:v>
                </c:pt>
                <c:pt idx="5">
                  <c:v>0.92763712767646844</c:v>
                </c:pt>
                <c:pt idx="6">
                  <c:v>0.27712589708064289</c:v>
                </c:pt>
                <c:pt idx="7">
                  <c:v>3.0017571186876871E-2</c:v>
                </c:pt>
                <c:pt idx="8">
                  <c:v>1.9477311016878364E-2</c:v>
                </c:pt>
                <c:pt idx="9">
                  <c:v>0.12535709436007497</c:v>
                </c:pt>
                <c:pt idx="10">
                  <c:v>3.7835882816050596E-2</c:v>
                </c:pt>
                <c:pt idx="11">
                  <c:v>2.0177683937617066E-2</c:v>
                </c:pt>
                <c:pt idx="12">
                  <c:v>9.2072470154326222E-3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893632"/>
        <c:axId val="82441344"/>
      </c:barChart>
      <c:catAx>
        <c:axId val="8389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2441344"/>
        <c:crosses val="autoZero"/>
        <c:auto val="1"/>
        <c:lblAlgn val="ctr"/>
        <c:lblOffset val="100"/>
        <c:noMultiLvlLbl val="0"/>
      </c:catAx>
      <c:valAx>
        <c:axId val="8244134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893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Conversions!$L$5</c:f>
              <c:strCache>
                <c:ptCount val="1"/>
                <c:pt idx="0">
                  <c:v>chlph-a (1)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Conversions!$L$6:$L$18</c:f>
              <c:numCache>
                <c:formatCode>0.0000</c:formatCode>
                <c:ptCount val="13"/>
                <c:pt idx="0">
                  <c:v>8.8353908562421216E-2</c:v>
                </c:pt>
                <c:pt idx="1">
                  <c:v>3.4347944870903771E-2</c:v>
                </c:pt>
                <c:pt idx="2">
                  <c:v>1.4267303925884559E-2</c:v>
                </c:pt>
                <c:pt idx="3">
                  <c:v>1.7194663035990133E-2</c:v>
                </c:pt>
                <c:pt idx="4">
                  <c:v>1.294991702497977E-2</c:v>
                </c:pt>
                <c:pt idx="5">
                  <c:v>0.92913537974368809</c:v>
                </c:pt>
                <c:pt idx="6">
                  <c:v>0.16184773140001407</c:v>
                </c:pt>
                <c:pt idx="7">
                  <c:v>2.0097846830885363E-2</c:v>
                </c:pt>
                <c:pt idx="8">
                  <c:v>1.2194603000526369E-2</c:v>
                </c:pt>
                <c:pt idx="9">
                  <c:v>0.10942917775254668</c:v>
                </c:pt>
                <c:pt idx="10">
                  <c:v>8.8488540157005049E-3</c:v>
                </c:pt>
                <c:pt idx="11">
                  <c:v>7.6397338404806444E-3</c:v>
                </c:pt>
                <c:pt idx="12">
                  <c:v>6.3844836914098615E-3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25120"/>
        <c:axId val="86326656"/>
      </c:barChart>
      <c:catAx>
        <c:axId val="8632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26656"/>
        <c:crosses val="autoZero"/>
        <c:auto val="1"/>
        <c:lblAlgn val="ctr"/>
        <c:lblOffset val="100"/>
        <c:noMultiLvlLbl val="0"/>
      </c:catAx>
      <c:valAx>
        <c:axId val="8632665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2512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Conversions!$M$5</c:f>
              <c:strCache>
                <c:ptCount val="1"/>
                <c:pt idx="0">
                  <c:v>pheo-a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Conversions!$M$6:$M$18</c:f>
              <c:numCache>
                <c:formatCode>0.0000</c:formatCode>
                <c:ptCount val="13"/>
                <c:pt idx="0">
                  <c:v>3.7054011410633777E-3</c:v>
                </c:pt>
                <c:pt idx="1">
                  <c:v>1.361875696876234E-3</c:v>
                </c:pt>
                <c:pt idx="2">
                  <c:v>6.240279946774902E-4</c:v>
                </c:pt>
                <c:pt idx="3">
                  <c:v>3.2943880311296034E-4</c:v>
                </c:pt>
                <c:pt idx="4">
                  <c:v>4.8461067640117737E-4</c:v>
                </c:pt>
                <c:pt idx="5">
                  <c:v>1.3721887421514196E-3</c:v>
                </c:pt>
                <c:pt idx="6">
                  <c:v>1.1418355371323736E-3</c:v>
                </c:pt>
                <c:pt idx="7">
                  <c:v>1.0040102934639557E-3</c:v>
                </c:pt>
                <c:pt idx="8">
                  <c:v>5.8263833264788993E-4</c:v>
                </c:pt>
                <c:pt idx="9">
                  <c:v>4.4203986121920459E-5</c:v>
                </c:pt>
                <c:pt idx="10">
                  <c:v>1.782760052527612E-3</c:v>
                </c:pt>
                <c:pt idx="11">
                  <c:v>7.9815836905571371E-4</c:v>
                </c:pt>
                <c:pt idx="12">
                  <c:v>6.1644369052158039E-4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54944"/>
        <c:axId val="86364928"/>
      </c:barChart>
      <c:catAx>
        <c:axId val="863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64928"/>
        <c:crosses val="autoZero"/>
        <c:auto val="1"/>
        <c:lblAlgn val="ctr"/>
        <c:lblOffset val="100"/>
        <c:noMultiLvlLbl val="0"/>
      </c:catAx>
      <c:valAx>
        <c:axId val="863649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5494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Conversions!$N$5</c:f>
              <c:strCache>
                <c:ptCount val="1"/>
                <c:pt idx="0">
                  <c:v>B-car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Conversions!$N$6:$N$18</c:f>
              <c:numCache>
                <c:formatCode>0.0000</c:formatCode>
                <c:ptCount val="13"/>
                <c:pt idx="0">
                  <c:v>9.3106905190311062E-3</c:v>
                </c:pt>
                <c:pt idx="1">
                  <c:v>6.3293090554890977E-3</c:v>
                </c:pt>
                <c:pt idx="2">
                  <c:v>2.6623771795288766E-3</c:v>
                </c:pt>
                <c:pt idx="3">
                  <c:v>2.7160001391210776E-3</c:v>
                </c:pt>
                <c:pt idx="4">
                  <c:v>1.6982606722807452E-3</c:v>
                </c:pt>
                <c:pt idx="5">
                  <c:v>2.2710720973376365E-3</c:v>
                </c:pt>
                <c:pt idx="6">
                  <c:v>1.1186532747609265E-3</c:v>
                </c:pt>
                <c:pt idx="7">
                  <c:v>1.4980715576716644E-3</c:v>
                </c:pt>
                <c:pt idx="8">
                  <c:v>1.7799593674824434E-3</c:v>
                </c:pt>
                <c:pt idx="9">
                  <c:v>0</c:v>
                </c:pt>
                <c:pt idx="10">
                  <c:v>4.2571384331718193E-3</c:v>
                </c:pt>
                <c:pt idx="11">
                  <c:v>1.0217464910541481E-3</c:v>
                </c:pt>
                <c:pt idx="12">
                  <c:v>3.6976058067978578E-3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38560"/>
        <c:axId val="85940096"/>
      </c:barChart>
      <c:catAx>
        <c:axId val="8593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40096"/>
        <c:crosses val="autoZero"/>
        <c:auto val="1"/>
        <c:lblAlgn val="ctr"/>
        <c:lblOffset val="100"/>
        <c:noMultiLvlLbl val="0"/>
      </c:catAx>
      <c:valAx>
        <c:axId val="8594009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3856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Conversions!$O$5</c:f>
              <c:strCache>
                <c:ptCount val="1"/>
                <c:pt idx="0">
                  <c:v>pheophorbide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Conversions!$O$6:$O$18</c:f>
              <c:numCache>
                <c:formatCode>0.0000</c:formatCode>
                <c:ptCount val="13"/>
                <c:pt idx="0">
                  <c:v>2.0558652957037042E-3</c:v>
                </c:pt>
                <c:pt idx="1">
                  <c:v>1.8409051619937696E-3</c:v>
                </c:pt>
                <c:pt idx="2">
                  <c:v>2.4604369432493282E-4</c:v>
                </c:pt>
                <c:pt idx="3">
                  <c:v>9.737447980845067E-4</c:v>
                </c:pt>
                <c:pt idx="4">
                  <c:v>9.0810921734266659E-4</c:v>
                </c:pt>
                <c:pt idx="5">
                  <c:v>9.7953913831157272E-3</c:v>
                </c:pt>
                <c:pt idx="6">
                  <c:v>3.2919548871034338E-3</c:v>
                </c:pt>
                <c:pt idx="7">
                  <c:v>6.2824879472773E-4</c:v>
                </c:pt>
                <c:pt idx="8">
                  <c:v>6.6398103500440737E-4</c:v>
                </c:pt>
                <c:pt idx="9">
                  <c:v>1.436405806222433E-3</c:v>
                </c:pt>
                <c:pt idx="10">
                  <c:v>6.1399302180428013E-4</c:v>
                </c:pt>
                <c:pt idx="11">
                  <c:v>4.5503692853913975E-4</c:v>
                </c:pt>
                <c:pt idx="12">
                  <c:v>1.4268225990246616E-3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60192"/>
        <c:axId val="85961728"/>
      </c:barChart>
      <c:catAx>
        <c:axId val="8596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61728"/>
        <c:crosses val="autoZero"/>
        <c:auto val="1"/>
        <c:lblAlgn val="ctr"/>
        <c:lblOffset val="100"/>
        <c:noMultiLvlLbl val="0"/>
      </c:catAx>
      <c:valAx>
        <c:axId val="859617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60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Conversions!$P$5</c:f>
              <c:strCache>
                <c:ptCount val="1"/>
                <c:pt idx="0">
                  <c:v>chlph-a (2)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Conversions!$P$6:$P$18</c:f>
              <c:numCache>
                <c:formatCode>0.0000</c:formatCode>
                <c:ptCount val="13"/>
                <c:pt idx="0">
                  <c:v>0.14344315428391002</c:v>
                </c:pt>
                <c:pt idx="1">
                  <c:v>4.6143050334401935E-2</c:v>
                </c:pt>
                <c:pt idx="2">
                  <c:v>1.4530822366722516E-2</c:v>
                </c:pt>
                <c:pt idx="3">
                  <c:v>9.4209640369653583E-3</c:v>
                </c:pt>
                <c:pt idx="4">
                  <c:v>8.9874425720712827E-3</c:v>
                </c:pt>
                <c:pt idx="5">
                  <c:v>0.83469764948505398</c:v>
                </c:pt>
                <c:pt idx="6">
                  <c:v>0.1103036227429481</c:v>
                </c:pt>
                <c:pt idx="7">
                  <c:v>1.723513793758016E-2</c:v>
                </c:pt>
                <c:pt idx="8">
                  <c:v>6.1235491680670098E-3</c:v>
                </c:pt>
                <c:pt idx="9">
                  <c:v>4.7915771198406627E-2</c:v>
                </c:pt>
                <c:pt idx="10">
                  <c:v>1.1926061891946688E-2</c:v>
                </c:pt>
                <c:pt idx="11">
                  <c:v>8.4366865331020821E-3</c:v>
                </c:pt>
                <c:pt idx="12">
                  <c:v>6.5631152628849226E-3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78112"/>
        <c:axId val="85984000"/>
      </c:barChart>
      <c:catAx>
        <c:axId val="8597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84000"/>
        <c:crosses val="autoZero"/>
        <c:auto val="1"/>
        <c:lblAlgn val="ctr"/>
        <c:lblOffset val="100"/>
        <c:noMultiLvlLbl val="0"/>
      </c:catAx>
      <c:valAx>
        <c:axId val="8598400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7811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Conversions!$B$6</c:f>
              <c:strCache>
                <c:ptCount val="1"/>
                <c:pt idx="0">
                  <c:v>C1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Conversions!$C$6:$P$6</c:f>
              <c:numCache>
                <c:formatCode>0.0000</c:formatCode>
                <c:ptCount val="14"/>
                <c:pt idx="0">
                  <c:v>0.16983905436881225</c:v>
                </c:pt>
                <c:pt idx="1">
                  <c:v>5.0673212168172842E-3</c:v>
                </c:pt>
                <c:pt idx="2">
                  <c:v>9.0141823304835542E-2</c:v>
                </c:pt>
                <c:pt idx="3">
                  <c:v>2.4371234576283894E-2</c:v>
                </c:pt>
                <c:pt idx="4">
                  <c:v>0.13504020768354585</c:v>
                </c:pt>
                <c:pt idx="5">
                  <c:v>1.6953516146759568E-2</c:v>
                </c:pt>
                <c:pt idx="6">
                  <c:v>6.4443174175957574E-2</c:v>
                </c:pt>
                <c:pt idx="7">
                  <c:v>6.494860119138425E-2</c:v>
                </c:pt>
                <c:pt idx="8">
                  <c:v>0.4220746465887566</c:v>
                </c:pt>
                <c:pt idx="9">
                  <c:v>8.8353908562421216E-2</c:v>
                </c:pt>
                <c:pt idx="10">
                  <c:v>3.7054011410633777E-3</c:v>
                </c:pt>
                <c:pt idx="11">
                  <c:v>9.3106905190311062E-3</c:v>
                </c:pt>
                <c:pt idx="12">
                  <c:v>2.0558652957037042E-3</c:v>
                </c:pt>
                <c:pt idx="13">
                  <c:v>0.14344315428391002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012288"/>
        <c:axId val="86013824"/>
      </c:barChart>
      <c:catAx>
        <c:axId val="86012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013824"/>
        <c:crosses val="autoZero"/>
        <c:auto val="1"/>
        <c:lblAlgn val="ctr"/>
        <c:lblOffset val="100"/>
        <c:noMultiLvlLbl val="0"/>
      </c:catAx>
      <c:valAx>
        <c:axId val="8601382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01228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Conversions!$B$7</c:f>
              <c:strCache>
                <c:ptCount val="1"/>
                <c:pt idx="0">
                  <c:v>C3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Conversions!$C$7:$P$7</c:f>
              <c:numCache>
                <c:formatCode>0.0000</c:formatCode>
                <c:ptCount val="14"/>
                <c:pt idx="0">
                  <c:v>6.2479815964181555E-2</c:v>
                </c:pt>
                <c:pt idx="1">
                  <c:v>7.1290785414317185E-3</c:v>
                </c:pt>
                <c:pt idx="2">
                  <c:v>0.11343281274243423</c:v>
                </c:pt>
                <c:pt idx="3">
                  <c:v>1.5143237586756635E-2</c:v>
                </c:pt>
                <c:pt idx="4">
                  <c:v>0.13476114769484304</c:v>
                </c:pt>
                <c:pt idx="5">
                  <c:v>3.0366929241336261E-2</c:v>
                </c:pt>
                <c:pt idx="6">
                  <c:v>6.2296028960552675E-2</c:v>
                </c:pt>
                <c:pt idx="7">
                  <c:v>7.0194948480119576E-2</c:v>
                </c:pt>
                <c:pt idx="8">
                  <c:v>0.33382778119975998</c:v>
                </c:pt>
                <c:pt idx="9">
                  <c:v>3.4347944870903771E-2</c:v>
                </c:pt>
                <c:pt idx="10">
                  <c:v>1.361875696876234E-3</c:v>
                </c:pt>
                <c:pt idx="11">
                  <c:v>6.3293090554890977E-3</c:v>
                </c:pt>
                <c:pt idx="12">
                  <c:v>1.8409051619937696E-3</c:v>
                </c:pt>
                <c:pt idx="13">
                  <c:v>4.6143050334401935E-2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124032"/>
        <c:axId val="86125568"/>
      </c:barChart>
      <c:catAx>
        <c:axId val="8612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25568"/>
        <c:crosses val="autoZero"/>
        <c:auto val="1"/>
        <c:lblAlgn val="ctr"/>
        <c:lblOffset val="100"/>
        <c:noMultiLvlLbl val="0"/>
      </c:catAx>
      <c:valAx>
        <c:axId val="8612556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240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Conversions!$B$8</c:f>
              <c:strCache>
                <c:ptCount val="1"/>
                <c:pt idx="0">
                  <c:v>C5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Conversions!$C$8:$P$8</c:f>
              <c:numCache>
                <c:formatCode>0.0000</c:formatCode>
                <c:ptCount val="14"/>
                <c:pt idx="0">
                  <c:v>1.3017201106935092E-2</c:v>
                </c:pt>
                <c:pt idx="1">
                  <c:v>2.2928846776747408E-3</c:v>
                </c:pt>
                <c:pt idx="2">
                  <c:v>7.4376919587837514E-2</c:v>
                </c:pt>
                <c:pt idx="3">
                  <c:v>8.527823525911242E-3</c:v>
                </c:pt>
                <c:pt idx="4">
                  <c:v>8.4492548039279039E-2</c:v>
                </c:pt>
                <c:pt idx="5">
                  <c:v>1.6486388555031189E-2</c:v>
                </c:pt>
                <c:pt idx="6">
                  <c:v>2.3867716707320189E-2</c:v>
                </c:pt>
                <c:pt idx="7">
                  <c:v>2.5577617123806979E-2</c:v>
                </c:pt>
                <c:pt idx="8">
                  <c:v>0.17979677520442519</c:v>
                </c:pt>
                <c:pt idx="9">
                  <c:v>1.4267303925884559E-2</c:v>
                </c:pt>
                <c:pt idx="10">
                  <c:v>6.240279946774902E-4</c:v>
                </c:pt>
                <c:pt idx="11">
                  <c:v>2.6623771795288766E-3</c:v>
                </c:pt>
                <c:pt idx="12">
                  <c:v>2.4604369432493282E-4</c:v>
                </c:pt>
                <c:pt idx="13">
                  <c:v>1.4530822366722516E-2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137472"/>
        <c:axId val="86147456"/>
      </c:barChart>
      <c:catAx>
        <c:axId val="861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47456"/>
        <c:crosses val="autoZero"/>
        <c:auto val="1"/>
        <c:lblAlgn val="ctr"/>
        <c:lblOffset val="100"/>
        <c:noMultiLvlLbl val="0"/>
      </c:catAx>
      <c:valAx>
        <c:axId val="8614745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3747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Conversions!$B$9</c:f>
              <c:strCache>
                <c:ptCount val="1"/>
                <c:pt idx="0">
                  <c:v>C7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Conversions!$C$9:$P$9</c:f>
              <c:numCache>
                <c:formatCode>0.0000</c:formatCode>
                <c:ptCount val="14"/>
                <c:pt idx="0">
                  <c:v>1.0818814711208815E-2</c:v>
                </c:pt>
                <c:pt idx="1">
                  <c:v>2.4059908306612288E-3</c:v>
                </c:pt>
                <c:pt idx="2">
                  <c:v>6.7667938971392699E-2</c:v>
                </c:pt>
                <c:pt idx="3">
                  <c:v>7.1128909513523894E-3</c:v>
                </c:pt>
                <c:pt idx="4">
                  <c:v>6.3736103142584974E-2</c:v>
                </c:pt>
                <c:pt idx="5">
                  <c:v>1.5181198358713996E-2</c:v>
                </c:pt>
                <c:pt idx="6">
                  <c:v>2.4624248089481899E-2</c:v>
                </c:pt>
                <c:pt idx="7">
                  <c:v>1.4366285977897587E-2</c:v>
                </c:pt>
                <c:pt idx="8">
                  <c:v>0.1035101362855934</c:v>
                </c:pt>
                <c:pt idx="9">
                  <c:v>1.7194663035990133E-2</c:v>
                </c:pt>
                <c:pt idx="10">
                  <c:v>3.2943880311296034E-4</c:v>
                </c:pt>
                <c:pt idx="11">
                  <c:v>2.7160001391210776E-3</c:v>
                </c:pt>
                <c:pt idx="12">
                  <c:v>9.737447980845067E-4</c:v>
                </c:pt>
                <c:pt idx="13">
                  <c:v>9.4209640369653583E-3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167552"/>
        <c:axId val="86169088"/>
      </c:barChart>
      <c:catAx>
        <c:axId val="8616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69088"/>
        <c:crosses val="autoZero"/>
        <c:auto val="1"/>
        <c:lblAlgn val="ctr"/>
        <c:lblOffset val="100"/>
        <c:noMultiLvlLbl val="0"/>
      </c:catAx>
      <c:valAx>
        <c:axId val="861690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675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Conversions!$B$10</c:f>
              <c:strCache>
                <c:ptCount val="1"/>
                <c:pt idx="0">
                  <c:v>C9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Conversions!$C$10:$P$10</c:f>
              <c:numCache>
                <c:formatCode>0.0000</c:formatCode>
                <c:ptCount val="14"/>
                <c:pt idx="0">
                  <c:v>1.5736930923922955E-2</c:v>
                </c:pt>
                <c:pt idx="1">
                  <c:v>2.2352668722319642E-3</c:v>
                </c:pt>
                <c:pt idx="2">
                  <c:v>4.5266454457595022E-2</c:v>
                </c:pt>
                <c:pt idx="3">
                  <c:v>4.2773727184612035E-3</c:v>
                </c:pt>
                <c:pt idx="4">
                  <c:v>2.9705732938638475E-2</c:v>
                </c:pt>
                <c:pt idx="5">
                  <c:v>1.2965546640397183E-2</c:v>
                </c:pt>
                <c:pt idx="6">
                  <c:v>1.486375218485356E-2</c:v>
                </c:pt>
                <c:pt idx="7">
                  <c:v>1.2750289738991318E-2</c:v>
                </c:pt>
                <c:pt idx="8">
                  <c:v>9.5619776149130184E-2</c:v>
                </c:pt>
                <c:pt idx="9">
                  <c:v>1.294991702497977E-2</c:v>
                </c:pt>
                <c:pt idx="10">
                  <c:v>4.8461067640117737E-4</c:v>
                </c:pt>
                <c:pt idx="11">
                  <c:v>1.6982606722807452E-3</c:v>
                </c:pt>
                <c:pt idx="12">
                  <c:v>9.0810921734266659E-4</c:v>
                </c:pt>
                <c:pt idx="13">
                  <c:v>8.9874425720712827E-3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63616"/>
        <c:axId val="86465152"/>
      </c:barChart>
      <c:catAx>
        <c:axId val="864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465152"/>
        <c:crosses val="autoZero"/>
        <c:auto val="1"/>
        <c:lblAlgn val="ctr"/>
        <c:lblOffset val="100"/>
        <c:noMultiLvlLbl val="0"/>
      </c:catAx>
      <c:valAx>
        <c:axId val="8646515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4636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Conversions!$D$5</c:f>
              <c:strCache>
                <c:ptCount val="1"/>
                <c:pt idx="0">
                  <c:v>peri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Conversions!$D$6:$D$18</c:f>
              <c:numCache>
                <c:formatCode>0.0000</c:formatCode>
                <c:ptCount val="13"/>
                <c:pt idx="0">
                  <c:v>5.0673212168172842E-3</c:v>
                </c:pt>
                <c:pt idx="1">
                  <c:v>7.1290785414317185E-3</c:v>
                </c:pt>
                <c:pt idx="2">
                  <c:v>2.2928846776747408E-3</c:v>
                </c:pt>
                <c:pt idx="3">
                  <c:v>2.4059908306612288E-3</c:v>
                </c:pt>
                <c:pt idx="4">
                  <c:v>2.2352668722319642E-3</c:v>
                </c:pt>
                <c:pt idx="5">
                  <c:v>2.9535635588479131E-2</c:v>
                </c:pt>
                <c:pt idx="6">
                  <c:v>9.831392665362643E-3</c:v>
                </c:pt>
                <c:pt idx="7">
                  <c:v>9.0496109095149751E-3</c:v>
                </c:pt>
                <c:pt idx="8">
                  <c:v>2.7207871030171249E-3</c:v>
                </c:pt>
                <c:pt idx="9">
                  <c:v>4.2838897389628683E-3</c:v>
                </c:pt>
                <c:pt idx="10">
                  <c:v>4.5199571099852464E-3</c:v>
                </c:pt>
                <c:pt idx="11">
                  <c:v>2.0082618908650106E-3</c:v>
                </c:pt>
                <c:pt idx="12">
                  <c:v>8.7609339558476827E-4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296448"/>
        <c:axId val="84297984"/>
      </c:barChart>
      <c:catAx>
        <c:axId val="8429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297984"/>
        <c:crosses val="autoZero"/>
        <c:auto val="1"/>
        <c:lblAlgn val="ctr"/>
        <c:lblOffset val="100"/>
        <c:noMultiLvlLbl val="0"/>
      </c:catAx>
      <c:valAx>
        <c:axId val="842979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29644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Conversions!$B$11</c:f>
              <c:strCache>
                <c:ptCount val="1"/>
                <c:pt idx="0">
                  <c:v>A1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Conversions!$C$11:$P$11</c:f>
              <c:numCache>
                <c:formatCode>0.0000</c:formatCode>
                <c:ptCount val="14"/>
                <c:pt idx="0">
                  <c:v>0.92763712767646844</c:v>
                </c:pt>
                <c:pt idx="1">
                  <c:v>2.9535635588479131E-2</c:v>
                </c:pt>
                <c:pt idx="2">
                  <c:v>3.8644179343749238E-2</c:v>
                </c:pt>
                <c:pt idx="3">
                  <c:v>7.5361148980299886E-2</c:v>
                </c:pt>
                <c:pt idx="4">
                  <c:v>2.6464718760813133E-2</c:v>
                </c:pt>
                <c:pt idx="5">
                  <c:v>9.5821197471243416E-3</c:v>
                </c:pt>
                <c:pt idx="6">
                  <c:v>5.9963661790942036E-2</c:v>
                </c:pt>
                <c:pt idx="7">
                  <c:v>8.6495790789740748E-3</c:v>
                </c:pt>
                <c:pt idx="8">
                  <c:v>0.12817888568958788</c:v>
                </c:pt>
                <c:pt idx="9">
                  <c:v>0.92913537974368809</c:v>
                </c:pt>
                <c:pt idx="10">
                  <c:v>1.3721887421514196E-3</c:v>
                </c:pt>
                <c:pt idx="11">
                  <c:v>2.2710720973376365E-3</c:v>
                </c:pt>
                <c:pt idx="12">
                  <c:v>9.7953913831157272E-3</c:v>
                </c:pt>
                <c:pt idx="13">
                  <c:v>0.83469764948505398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481152"/>
        <c:axId val="86507520"/>
      </c:barChart>
      <c:catAx>
        <c:axId val="86481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507520"/>
        <c:crosses val="autoZero"/>
        <c:auto val="1"/>
        <c:lblAlgn val="ctr"/>
        <c:lblOffset val="100"/>
        <c:noMultiLvlLbl val="0"/>
      </c:catAx>
      <c:valAx>
        <c:axId val="8650752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4811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Conversions!$B$12</c:f>
              <c:strCache>
                <c:ptCount val="1"/>
                <c:pt idx="0">
                  <c:v>A3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Conversions!$C$12:$P$12</c:f>
              <c:numCache>
                <c:formatCode>0.0000</c:formatCode>
                <c:ptCount val="14"/>
                <c:pt idx="0">
                  <c:v>0.27712589708064289</c:v>
                </c:pt>
                <c:pt idx="1">
                  <c:v>9.831392665362643E-3</c:v>
                </c:pt>
                <c:pt idx="2">
                  <c:v>0.10124136762822432</c:v>
                </c:pt>
                <c:pt idx="3">
                  <c:v>2.8783303806054358E-2</c:v>
                </c:pt>
                <c:pt idx="4">
                  <c:v>4.8763513972770602E-2</c:v>
                </c:pt>
                <c:pt idx="5">
                  <c:v>2.4055924087150057E-2</c:v>
                </c:pt>
                <c:pt idx="6">
                  <c:v>3.8081663328024692E-2</c:v>
                </c:pt>
                <c:pt idx="7">
                  <c:v>2.5569987528452121E-2</c:v>
                </c:pt>
                <c:pt idx="8">
                  <c:v>0.16121823094174806</c:v>
                </c:pt>
                <c:pt idx="9">
                  <c:v>0.16184773140001407</c:v>
                </c:pt>
                <c:pt idx="10">
                  <c:v>1.1418355371323736E-3</c:v>
                </c:pt>
                <c:pt idx="11">
                  <c:v>1.1186532747609265E-3</c:v>
                </c:pt>
                <c:pt idx="12">
                  <c:v>3.2919548871034338E-3</c:v>
                </c:pt>
                <c:pt idx="13">
                  <c:v>0.1103036227429481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23904"/>
        <c:axId val="86525440"/>
      </c:barChart>
      <c:catAx>
        <c:axId val="865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525440"/>
        <c:crosses val="autoZero"/>
        <c:auto val="1"/>
        <c:lblAlgn val="ctr"/>
        <c:lblOffset val="100"/>
        <c:noMultiLvlLbl val="0"/>
      </c:catAx>
      <c:valAx>
        <c:axId val="86525440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523904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Conversions!$B$13</c:f>
              <c:strCache>
                <c:ptCount val="1"/>
                <c:pt idx="0">
                  <c:v>A5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Conversions!$C$13:$P$13</c:f>
              <c:numCache>
                <c:formatCode>0.0000</c:formatCode>
                <c:ptCount val="14"/>
                <c:pt idx="0">
                  <c:v>3.0017571186876871E-2</c:v>
                </c:pt>
                <c:pt idx="1">
                  <c:v>9.0496109095149751E-3</c:v>
                </c:pt>
                <c:pt idx="2">
                  <c:v>8.1957866266297294E-2</c:v>
                </c:pt>
                <c:pt idx="3">
                  <c:v>1.2172535472280106E-2</c:v>
                </c:pt>
                <c:pt idx="4">
                  <c:v>8.6774566951452012E-2</c:v>
                </c:pt>
                <c:pt idx="5">
                  <c:v>1.8999226742244146E-2</c:v>
                </c:pt>
                <c:pt idx="6">
                  <c:v>2.4063083153416164E-2</c:v>
                </c:pt>
                <c:pt idx="7">
                  <c:v>3.0114369561991969E-2</c:v>
                </c:pt>
                <c:pt idx="8">
                  <c:v>0.17536285884929578</c:v>
                </c:pt>
                <c:pt idx="9">
                  <c:v>2.0097846830885363E-2</c:v>
                </c:pt>
                <c:pt idx="10">
                  <c:v>1.0040102934639557E-3</c:v>
                </c:pt>
                <c:pt idx="11">
                  <c:v>1.4980715576716644E-3</c:v>
                </c:pt>
                <c:pt idx="12">
                  <c:v>6.2824879472773E-4</c:v>
                </c:pt>
                <c:pt idx="13">
                  <c:v>1.723513793758016E-2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541440"/>
        <c:axId val="86542976"/>
      </c:barChart>
      <c:catAx>
        <c:axId val="8654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542976"/>
        <c:crosses val="autoZero"/>
        <c:auto val="1"/>
        <c:lblAlgn val="ctr"/>
        <c:lblOffset val="100"/>
        <c:noMultiLvlLbl val="0"/>
      </c:catAx>
      <c:valAx>
        <c:axId val="8654297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5414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Conversions!$B$14</c:f>
              <c:strCache>
                <c:ptCount val="1"/>
                <c:pt idx="0">
                  <c:v>A7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Conversions!$C$14:$P$14</c:f>
              <c:numCache>
                <c:formatCode>0.0000</c:formatCode>
                <c:ptCount val="14"/>
                <c:pt idx="0">
                  <c:v>1.9477311016878364E-2</c:v>
                </c:pt>
                <c:pt idx="1">
                  <c:v>2.7207871030171249E-3</c:v>
                </c:pt>
                <c:pt idx="2">
                  <c:v>7.5012133222618502E-2</c:v>
                </c:pt>
                <c:pt idx="3">
                  <c:v>9.8076093012640815E-3</c:v>
                </c:pt>
                <c:pt idx="4">
                  <c:v>9.1513995748322322E-2</c:v>
                </c:pt>
                <c:pt idx="5">
                  <c:v>1.5414927200129994E-2</c:v>
                </c:pt>
                <c:pt idx="6">
                  <c:v>1.5673420386342334E-2</c:v>
                </c:pt>
                <c:pt idx="7">
                  <c:v>1.4714340699877147E-2</c:v>
                </c:pt>
                <c:pt idx="8">
                  <c:v>0.12395427606212325</c:v>
                </c:pt>
                <c:pt idx="9">
                  <c:v>1.2194603000526369E-2</c:v>
                </c:pt>
                <c:pt idx="10">
                  <c:v>5.8263833264788993E-4</c:v>
                </c:pt>
                <c:pt idx="11">
                  <c:v>1.7799593674824434E-3</c:v>
                </c:pt>
                <c:pt idx="12">
                  <c:v>6.6398103500440737E-4</c:v>
                </c:pt>
                <c:pt idx="13">
                  <c:v>6.1235491680670098E-3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40896"/>
        <c:axId val="86646784"/>
      </c:barChart>
      <c:catAx>
        <c:axId val="86640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646784"/>
        <c:crosses val="autoZero"/>
        <c:auto val="1"/>
        <c:lblAlgn val="ctr"/>
        <c:lblOffset val="100"/>
        <c:noMultiLvlLbl val="0"/>
      </c:catAx>
      <c:valAx>
        <c:axId val="8664678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6408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Conversions!$B$15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Conversions!$C$15:$P$15</c:f>
              <c:numCache>
                <c:formatCode>0.0000</c:formatCode>
                <c:ptCount val="14"/>
                <c:pt idx="0">
                  <c:v>0.12535709436007497</c:v>
                </c:pt>
                <c:pt idx="1">
                  <c:v>4.2838897389628683E-3</c:v>
                </c:pt>
                <c:pt idx="2">
                  <c:v>6.7496876288680951E-2</c:v>
                </c:pt>
                <c:pt idx="3">
                  <c:v>1.6220101102442087E-2</c:v>
                </c:pt>
                <c:pt idx="4">
                  <c:v>2.8210831499286479E-2</c:v>
                </c:pt>
                <c:pt idx="5">
                  <c:v>9.6634634502124322E-3</c:v>
                </c:pt>
                <c:pt idx="6">
                  <c:v>6.3358851911283097E-3</c:v>
                </c:pt>
                <c:pt idx="7">
                  <c:v>1.2521573880908761E-3</c:v>
                </c:pt>
                <c:pt idx="8">
                  <c:v>9.1807012692360027E-3</c:v>
                </c:pt>
                <c:pt idx="9">
                  <c:v>0.10942917775254668</c:v>
                </c:pt>
                <c:pt idx="10">
                  <c:v>4.4203986121920459E-5</c:v>
                </c:pt>
                <c:pt idx="11">
                  <c:v>0</c:v>
                </c:pt>
                <c:pt idx="12">
                  <c:v>1.436405806222433E-3</c:v>
                </c:pt>
                <c:pt idx="13">
                  <c:v>4.7915771198406627E-2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54336"/>
        <c:axId val="86672512"/>
      </c:barChart>
      <c:catAx>
        <c:axId val="8665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672512"/>
        <c:crosses val="autoZero"/>
        <c:auto val="1"/>
        <c:lblAlgn val="ctr"/>
        <c:lblOffset val="100"/>
        <c:noMultiLvlLbl val="0"/>
      </c:catAx>
      <c:valAx>
        <c:axId val="866725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6543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Conversions!$B$16</c:f>
              <c:strCache>
                <c:ptCount val="1"/>
                <c:pt idx="0">
                  <c:v>P3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Conversions!$C$16:$P$16</c:f>
              <c:numCache>
                <c:formatCode>0.0000</c:formatCode>
                <c:ptCount val="14"/>
                <c:pt idx="0">
                  <c:v>3.7835882816050596E-2</c:v>
                </c:pt>
                <c:pt idx="1">
                  <c:v>4.5199571099852464E-3</c:v>
                </c:pt>
                <c:pt idx="2">
                  <c:v>8.915987912991552E-2</c:v>
                </c:pt>
                <c:pt idx="3">
                  <c:v>1.0520748186891641E-2</c:v>
                </c:pt>
                <c:pt idx="4">
                  <c:v>7.8727833966075869E-2</c:v>
                </c:pt>
                <c:pt idx="5">
                  <c:v>1.4885966708246679E-2</c:v>
                </c:pt>
                <c:pt idx="6">
                  <c:v>3.3250770165841638E-2</c:v>
                </c:pt>
                <c:pt idx="7">
                  <c:v>3.2688338648688385E-2</c:v>
                </c:pt>
                <c:pt idx="8">
                  <c:v>0.23200943058303203</c:v>
                </c:pt>
                <c:pt idx="9">
                  <c:v>8.8488540157005049E-3</c:v>
                </c:pt>
                <c:pt idx="10">
                  <c:v>1.782760052527612E-3</c:v>
                </c:pt>
                <c:pt idx="11">
                  <c:v>4.2571384331718193E-3</c:v>
                </c:pt>
                <c:pt idx="12">
                  <c:v>6.1399302180428013E-4</c:v>
                </c:pt>
                <c:pt idx="13">
                  <c:v>1.1926061891946688E-2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700416"/>
        <c:axId val="86701952"/>
      </c:barChart>
      <c:catAx>
        <c:axId val="8670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701952"/>
        <c:crosses val="autoZero"/>
        <c:auto val="1"/>
        <c:lblAlgn val="ctr"/>
        <c:lblOffset val="100"/>
        <c:noMultiLvlLbl val="0"/>
      </c:catAx>
      <c:valAx>
        <c:axId val="8670195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7004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Conversions!$B$17</c:f>
              <c:strCache>
                <c:ptCount val="1"/>
                <c:pt idx="0">
                  <c:v>P5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Conversions!$C$17:$P$17</c:f>
              <c:numCache>
                <c:formatCode>0.0000</c:formatCode>
                <c:ptCount val="14"/>
                <c:pt idx="0">
                  <c:v>2.0177683937617066E-2</c:v>
                </c:pt>
                <c:pt idx="1">
                  <c:v>2.0082618908650106E-3</c:v>
                </c:pt>
                <c:pt idx="2">
                  <c:v>3.2407293631418199E-2</c:v>
                </c:pt>
                <c:pt idx="3">
                  <c:v>3.3234484509683648E-3</c:v>
                </c:pt>
                <c:pt idx="4">
                  <c:v>5.1274097623535971E-2</c:v>
                </c:pt>
                <c:pt idx="5">
                  <c:v>8.0319498965474457E-3</c:v>
                </c:pt>
                <c:pt idx="6">
                  <c:v>2.0715141419000681E-2</c:v>
                </c:pt>
                <c:pt idx="7">
                  <c:v>1.5865100112253692E-2</c:v>
                </c:pt>
                <c:pt idx="8">
                  <c:v>0.11861418381781928</c:v>
                </c:pt>
                <c:pt idx="9">
                  <c:v>7.6397338404806444E-3</c:v>
                </c:pt>
                <c:pt idx="10">
                  <c:v>7.9815836905571371E-4</c:v>
                </c:pt>
                <c:pt idx="11">
                  <c:v>1.0217464910541481E-3</c:v>
                </c:pt>
                <c:pt idx="12">
                  <c:v>4.5503692853913975E-4</c:v>
                </c:pt>
                <c:pt idx="13">
                  <c:v>8.4366865331020821E-3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984192"/>
        <c:axId val="86985728"/>
      </c:barChart>
      <c:catAx>
        <c:axId val="86984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985728"/>
        <c:crosses val="autoZero"/>
        <c:auto val="1"/>
        <c:lblAlgn val="ctr"/>
        <c:lblOffset val="100"/>
        <c:noMultiLvlLbl val="0"/>
      </c:catAx>
      <c:valAx>
        <c:axId val="869857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984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Conversions!$B$18</c:f>
              <c:strCache>
                <c:ptCount val="1"/>
                <c:pt idx="0">
                  <c:v>P7</c:v>
                </c:pt>
              </c:strCache>
            </c:strRef>
          </c:tx>
          <c:invertIfNegative val="0"/>
          <c:cat>
            <c:strRef>
              <c:f>Conversions!$C$5:$P$5</c:f>
              <c:strCache>
                <c:ptCount val="14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chlph-a (1)</c:v>
                </c:pt>
                <c:pt idx="10">
                  <c:v>pheo-a</c:v>
                </c:pt>
                <c:pt idx="11">
                  <c:v>B-car</c:v>
                </c:pt>
                <c:pt idx="12">
                  <c:v>pheophorbide</c:v>
                </c:pt>
                <c:pt idx="13">
                  <c:v>chlph-a (2)</c:v>
                </c:pt>
              </c:strCache>
            </c:strRef>
          </c:cat>
          <c:val>
            <c:numRef>
              <c:f>Conversions!$C$18:$P$18</c:f>
              <c:numCache>
                <c:formatCode>0.0000</c:formatCode>
                <c:ptCount val="14"/>
                <c:pt idx="0">
                  <c:v>9.2072470154326222E-3</c:v>
                </c:pt>
                <c:pt idx="1">
                  <c:v>8.7609339558476827E-4</c:v>
                </c:pt>
                <c:pt idx="2">
                  <c:v>4.7482861473660244E-2</c:v>
                </c:pt>
                <c:pt idx="3">
                  <c:v>5.3343102715043798E-3</c:v>
                </c:pt>
                <c:pt idx="4">
                  <c:v>5.797800975144856E-2</c:v>
                </c:pt>
                <c:pt idx="5">
                  <c:v>1.1371198534730885E-2</c:v>
                </c:pt>
                <c:pt idx="6">
                  <c:v>1.32574430780108E-2</c:v>
                </c:pt>
                <c:pt idx="7">
                  <c:v>1.4419833336691442E-2</c:v>
                </c:pt>
                <c:pt idx="8">
                  <c:v>0.13872827893591128</c:v>
                </c:pt>
                <c:pt idx="9">
                  <c:v>6.3844836914098615E-3</c:v>
                </c:pt>
                <c:pt idx="10">
                  <c:v>6.1644369052158039E-4</c:v>
                </c:pt>
                <c:pt idx="11">
                  <c:v>3.6976058067978578E-3</c:v>
                </c:pt>
                <c:pt idx="12">
                  <c:v>1.4268225990246616E-3</c:v>
                </c:pt>
                <c:pt idx="13">
                  <c:v>6.5631152628849226E-3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7009920"/>
        <c:axId val="87097728"/>
      </c:barChart>
      <c:catAx>
        <c:axId val="8700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097728"/>
        <c:crosses val="autoZero"/>
        <c:auto val="1"/>
        <c:lblAlgn val="ctr"/>
        <c:lblOffset val="100"/>
        <c:noMultiLvlLbl val="0"/>
      </c:catAx>
      <c:valAx>
        <c:axId val="870977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00992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Detritus and Chlorophyll Degredation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Conversions!$P$5</c:f>
              <c:strCache>
                <c:ptCount val="1"/>
                <c:pt idx="0">
                  <c:v>chlph-a (2)</c:v>
                </c:pt>
              </c:strCache>
            </c:strRef>
          </c:tx>
          <c:invertIfNegative val="0"/>
          <c:val>
            <c:numRef>
              <c:f>Conversions!$P$6:$P$18</c:f>
              <c:numCache>
                <c:formatCode>0.0000</c:formatCode>
                <c:ptCount val="13"/>
                <c:pt idx="0">
                  <c:v>0.14344315428391002</c:v>
                </c:pt>
                <c:pt idx="1">
                  <c:v>4.6143050334401935E-2</c:v>
                </c:pt>
                <c:pt idx="2">
                  <c:v>1.4530822366722516E-2</c:v>
                </c:pt>
                <c:pt idx="3">
                  <c:v>9.4209640369653583E-3</c:v>
                </c:pt>
                <c:pt idx="4">
                  <c:v>8.9874425720712827E-3</c:v>
                </c:pt>
                <c:pt idx="5">
                  <c:v>0.83469764948505398</c:v>
                </c:pt>
                <c:pt idx="6">
                  <c:v>0.1103036227429481</c:v>
                </c:pt>
                <c:pt idx="7">
                  <c:v>1.723513793758016E-2</c:v>
                </c:pt>
                <c:pt idx="8">
                  <c:v>6.1235491680670098E-3</c:v>
                </c:pt>
                <c:pt idx="9">
                  <c:v>4.7915771198406627E-2</c:v>
                </c:pt>
                <c:pt idx="10">
                  <c:v>1.1926061891946688E-2</c:v>
                </c:pt>
                <c:pt idx="11">
                  <c:v>8.4366865331020821E-3</c:v>
                </c:pt>
                <c:pt idx="12">
                  <c:v>6.5631152628849226E-3</c:v>
                </c:pt>
              </c:numCache>
            </c:numRef>
          </c:val>
        </c:ser>
        <c:ser>
          <c:idx val="0"/>
          <c:order val="1"/>
          <c:tx>
            <c:strRef>
              <c:f>Conversions!$L$5</c:f>
              <c:strCache>
                <c:ptCount val="1"/>
                <c:pt idx="0">
                  <c:v>chlph-a (1)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Conversions!$L$6:$L$18</c:f>
              <c:numCache>
                <c:formatCode>0.0000</c:formatCode>
                <c:ptCount val="13"/>
                <c:pt idx="0">
                  <c:v>8.8353908562421216E-2</c:v>
                </c:pt>
                <c:pt idx="1">
                  <c:v>3.4347944870903771E-2</c:v>
                </c:pt>
                <c:pt idx="2">
                  <c:v>1.4267303925884559E-2</c:v>
                </c:pt>
                <c:pt idx="3">
                  <c:v>1.7194663035990133E-2</c:v>
                </c:pt>
                <c:pt idx="4">
                  <c:v>1.294991702497977E-2</c:v>
                </c:pt>
                <c:pt idx="5">
                  <c:v>0.92913537974368809</c:v>
                </c:pt>
                <c:pt idx="6">
                  <c:v>0.16184773140001407</c:v>
                </c:pt>
                <c:pt idx="7">
                  <c:v>2.0097846830885363E-2</c:v>
                </c:pt>
                <c:pt idx="8">
                  <c:v>1.2194603000526369E-2</c:v>
                </c:pt>
                <c:pt idx="9">
                  <c:v>0.10942917775254668</c:v>
                </c:pt>
                <c:pt idx="10">
                  <c:v>8.8488540157005049E-3</c:v>
                </c:pt>
                <c:pt idx="11">
                  <c:v>7.6397338404806444E-3</c:v>
                </c:pt>
                <c:pt idx="12">
                  <c:v>6.3844836914098615E-3</c:v>
                </c:pt>
              </c:numCache>
            </c:numRef>
          </c:val>
        </c:ser>
        <c:ser>
          <c:idx val="2"/>
          <c:order val="2"/>
          <c:tx>
            <c:strRef>
              <c:f>Conversions!$M$5</c:f>
              <c:strCache>
                <c:ptCount val="1"/>
                <c:pt idx="0">
                  <c:v>pheo-a</c:v>
                </c:pt>
              </c:strCache>
            </c:strRef>
          </c:tx>
          <c:invertIfNegative val="0"/>
          <c:val>
            <c:numRef>
              <c:f>Conversions!$M$6:$M$18</c:f>
              <c:numCache>
                <c:formatCode>0.0000</c:formatCode>
                <c:ptCount val="13"/>
                <c:pt idx="0">
                  <c:v>3.7054011410633777E-3</c:v>
                </c:pt>
                <c:pt idx="1">
                  <c:v>1.361875696876234E-3</c:v>
                </c:pt>
                <c:pt idx="2">
                  <c:v>6.240279946774902E-4</c:v>
                </c:pt>
                <c:pt idx="3">
                  <c:v>3.2943880311296034E-4</c:v>
                </c:pt>
                <c:pt idx="4">
                  <c:v>4.8461067640117737E-4</c:v>
                </c:pt>
                <c:pt idx="5">
                  <c:v>1.3721887421514196E-3</c:v>
                </c:pt>
                <c:pt idx="6">
                  <c:v>1.1418355371323736E-3</c:v>
                </c:pt>
                <c:pt idx="7">
                  <c:v>1.0040102934639557E-3</c:v>
                </c:pt>
                <c:pt idx="8">
                  <c:v>5.8263833264788993E-4</c:v>
                </c:pt>
                <c:pt idx="9">
                  <c:v>4.4203986121920459E-5</c:v>
                </c:pt>
                <c:pt idx="10">
                  <c:v>1.782760052527612E-3</c:v>
                </c:pt>
                <c:pt idx="11">
                  <c:v>7.9815836905571371E-4</c:v>
                </c:pt>
                <c:pt idx="12">
                  <c:v>6.1644369052158039E-4</c:v>
                </c:pt>
              </c:numCache>
            </c:numRef>
          </c:val>
        </c:ser>
        <c:ser>
          <c:idx val="3"/>
          <c:order val="3"/>
          <c:tx>
            <c:strRef>
              <c:f>Conversions!$O$5</c:f>
              <c:strCache>
                <c:ptCount val="1"/>
                <c:pt idx="0">
                  <c:v>pheophorbide</c:v>
                </c:pt>
              </c:strCache>
            </c:strRef>
          </c:tx>
          <c:invertIfNegative val="0"/>
          <c:val>
            <c:numRef>
              <c:f>Conversions!$O$6:$O$18</c:f>
              <c:numCache>
                <c:formatCode>0.0000</c:formatCode>
                <c:ptCount val="13"/>
                <c:pt idx="0">
                  <c:v>2.0558652957037042E-3</c:v>
                </c:pt>
                <c:pt idx="1">
                  <c:v>1.8409051619937696E-3</c:v>
                </c:pt>
                <c:pt idx="2">
                  <c:v>2.4604369432493282E-4</c:v>
                </c:pt>
                <c:pt idx="3">
                  <c:v>9.737447980845067E-4</c:v>
                </c:pt>
                <c:pt idx="4">
                  <c:v>9.0810921734266659E-4</c:v>
                </c:pt>
                <c:pt idx="5">
                  <c:v>9.7953913831157272E-3</c:v>
                </c:pt>
                <c:pt idx="6">
                  <c:v>3.2919548871034338E-3</c:v>
                </c:pt>
                <c:pt idx="7">
                  <c:v>6.2824879472773E-4</c:v>
                </c:pt>
                <c:pt idx="8">
                  <c:v>6.6398103500440737E-4</c:v>
                </c:pt>
                <c:pt idx="9">
                  <c:v>1.436405806222433E-3</c:v>
                </c:pt>
                <c:pt idx="10">
                  <c:v>6.1399302180428013E-4</c:v>
                </c:pt>
                <c:pt idx="11">
                  <c:v>4.5503692853913975E-4</c:v>
                </c:pt>
                <c:pt idx="12">
                  <c:v>1.4268225990246616E-3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7116416"/>
        <c:axId val="87118208"/>
      </c:barChart>
      <c:catAx>
        <c:axId val="8711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118208"/>
        <c:crosses val="autoZero"/>
        <c:auto val="1"/>
        <c:lblAlgn val="ctr"/>
        <c:lblOffset val="100"/>
        <c:noMultiLvlLbl val="0"/>
      </c:catAx>
      <c:valAx>
        <c:axId val="87118208"/>
        <c:scaling>
          <c:orientation val="minMax"/>
        </c:scaling>
        <c:delete val="0"/>
        <c:axPos val="l"/>
        <c:majorGridlines/>
        <c:numFmt formatCode="0.0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1164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Diatom Pigments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Conversions!$C$5</c:f>
              <c:strCache>
                <c:ptCount val="1"/>
                <c:pt idx="0">
                  <c:v>fuco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Conversions!$C$6:$C$18</c:f>
              <c:numCache>
                <c:formatCode>0.0000</c:formatCode>
                <c:ptCount val="13"/>
                <c:pt idx="0">
                  <c:v>0.16983905436881225</c:v>
                </c:pt>
                <c:pt idx="1">
                  <c:v>6.2479815964181555E-2</c:v>
                </c:pt>
                <c:pt idx="2">
                  <c:v>1.3017201106935092E-2</c:v>
                </c:pt>
                <c:pt idx="3">
                  <c:v>1.0818814711208815E-2</c:v>
                </c:pt>
                <c:pt idx="4">
                  <c:v>1.5736930923922955E-2</c:v>
                </c:pt>
                <c:pt idx="5">
                  <c:v>0.92763712767646844</c:v>
                </c:pt>
                <c:pt idx="6">
                  <c:v>0.27712589708064289</c:v>
                </c:pt>
                <c:pt idx="7">
                  <c:v>3.0017571186876871E-2</c:v>
                </c:pt>
                <c:pt idx="8">
                  <c:v>1.9477311016878364E-2</c:v>
                </c:pt>
                <c:pt idx="9">
                  <c:v>0.12535709436007497</c:v>
                </c:pt>
                <c:pt idx="10">
                  <c:v>3.7835882816050596E-2</c:v>
                </c:pt>
                <c:pt idx="11">
                  <c:v>2.0177683937617066E-2</c:v>
                </c:pt>
                <c:pt idx="12">
                  <c:v>9.2072470154326222E-3</c:v>
                </c:pt>
              </c:numCache>
            </c:numRef>
          </c:val>
        </c:ser>
        <c:ser>
          <c:idx val="1"/>
          <c:order val="1"/>
          <c:tx>
            <c:strRef>
              <c:f>Conversions!$F$5</c:f>
              <c:strCache>
                <c:ptCount val="1"/>
                <c:pt idx="0">
                  <c:v>diadino</c:v>
                </c:pt>
              </c:strCache>
            </c:strRef>
          </c:tx>
          <c:invertIfNegative val="0"/>
          <c:val>
            <c:numRef>
              <c:f>Conversions!$F$6:$F$18</c:f>
              <c:numCache>
                <c:formatCode>0.0000</c:formatCode>
                <c:ptCount val="13"/>
                <c:pt idx="0">
                  <c:v>2.4371234576283894E-2</c:v>
                </c:pt>
                <c:pt idx="1">
                  <c:v>1.5143237586756635E-2</c:v>
                </c:pt>
                <c:pt idx="2">
                  <c:v>8.527823525911242E-3</c:v>
                </c:pt>
                <c:pt idx="3">
                  <c:v>7.1128909513523894E-3</c:v>
                </c:pt>
                <c:pt idx="4">
                  <c:v>4.2773727184612035E-3</c:v>
                </c:pt>
                <c:pt idx="5">
                  <c:v>7.5361148980299886E-2</c:v>
                </c:pt>
                <c:pt idx="6">
                  <c:v>2.8783303806054358E-2</c:v>
                </c:pt>
                <c:pt idx="7">
                  <c:v>1.2172535472280106E-2</c:v>
                </c:pt>
                <c:pt idx="8">
                  <c:v>9.8076093012640815E-3</c:v>
                </c:pt>
                <c:pt idx="9">
                  <c:v>1.6220101102442087E-2</c:v>
                </c:pt>
                <c:pt idx="10">
                  <c:v>1.0520748186891641E-2</c:v>
                </c:pt>
                <c:pt idx="11">
                  <c:v>3.3234484509683648E-3</c:v>
                </c:pt>
                <c:pt idx="12">
                  <c:v>5.3343102715043798E-3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7143552"/>
        <c:axId val="87145088"/>
      </c:barChart>
      <c:catAx>
        <c:axId val="8714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145088"/>
        <c:crosses val="autoZero"/>
        <c:auto val="1"/>
        <c:lblAlgn val="ctr"/>
        <c:lblOffset val="100"/>
        <c:noMultiLvlLbl val="0"/>
      </c:catAx>
      <c:valAx>
        <c:axId val="87145088"/>
        <c:scaling>
          <c:orientation val="minMax"/>
        </c:scaling>
        <c:delete val="0"/>
        <c:axPos val="l"/>
        <c:majorGridlines/>
        <c:numFmt formatCode="0.0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14355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Conversions!$E$5</c:f>
              <c:strCache>
                <c:ptCount val="1"/>
                <c:pt idx="0">
                  <c:v>hexafuco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Conversions!$E$6:$E$18</c:f>
              <c:numCache>
                <c:formatCode>0.0000</c:formatCode>
                <c:ptCount val="13"/>
                <c:pt idx="0">
                  <c:v>9.0141823304835542E-2</c:v>
                </c:pt>
                <c:pt idx="1">
                  <c:v>0.11343281274243423</c:v>
                </c:pt>
                <c:pt idx="2">
                  <c:v>7.4376919587837514E-2</c:v>
                </c:pt>
                <c:pt idx="3">
                  <c:v>6.7667938971392699E-2</c:v>
                </c:pt>
                <c:pt idx="4">
                  <c:v>4.5266454457595022E-2</c:v>
                </c:pt>
                <c:pt idx="5">
                  <c:v>3.8644179343749238E-2</c:v>
                </c:pt>
                <c:pt idx="6">
                  <c:v>0.10124136762822432</c:v>
                </c:pt>
                <c:pt idx="7">
                  <c:v>8.1957866266297294E-2</c:v>
                </c:pt>
                <c:pt idx="8">
                  <c:v>7.5012133222618502E-2</c:v>
                </c:pt>
                <c:pt idx="9">
                  <c:v>6.7496876288680951E-2</c:v>
                </c:pt>
                <c:pt idx="10">
                  <c:v>8.915987912991552E-2</c:v>
                </c:pt>
                <c:pt idx="11">
                  <c:v>3.2407293631418199E-2</c:v>
                </c:pt>
                <c:pt idx="12">
                  <c:v>4.7482861473660244E-2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18080"/>
        <c:axId val="84319616"/>
      </c:barChart>
      <c:catAx>
        <c:axId val="8431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319616"/>
        <c:crosses val="autoZero"/>
        <c:auto val="1"/>
        <c:lblAlgn val="ctr"/>
        <c:lblOffset val="100"/>
        <c:noMultiLvlLbl val="0"/>
      </c:catAx>
      <c:valAx>
        <c:axId val="8431961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3180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Algae Pigments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Conversions!$G$5</c:f>
              <c:strCache>
                <c:ptCount val="1"/>
                <c:pt idx="0">
                  <c:v>zea-lut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Conversions!$G$6:$G$18</c:f>
              <c:numCache>
                <c:formatCode>0.0000</c:formatCode>
                <c:ptCount val="13"/>
                <c:pt idx="0">
                  <c:v>0.13504020768354585</c:v>
                </c:pt>
                <c:pt idx="1">
                  <c:v>0.13476114769484304</c:v>
                </c:pt>
                <c:pt idx="2">
                  <c:v>8.4492548039279039E-2</c:v>
                </c:pt>
                <c:pt idx="3">
                  <c:v>6.3736103142584974E-2</c:v>
                </c:pt>
                <c:pt idx="4">
                  <c:v>2.9705732938638475E-2</c:v>
                </c:pt>
                <c:pt idx="5">
                  <c:v>2.6464718760813133E-2</c:v>
                </c:pt>
                <c:pt idx="6">
                  <c:v>4.8763513972770602E-2</c:v>
                </c:pt>
                <c:pt idx="7">
                  <c:v>8.6774566951452012E-2</c:v>
                </c:pt>
                <c:pt idx="8">
                  <c:v>9.1513995748322322E-2</c:v>
                </c:pt>
                <c:pt idx="9">
                  <c:v>2.8210831499286479E-2</c:v>
                </c:pt>
                <c:pt idx="10">
                  <c:v>7.8727833966075869E-2</c:v>
                </c:pt>
                <c:pt idx="11">
                  <c:v>5.1274097623535971E-2</c:v>
                </c:pt>
                <c:pt idx="12">
                  <c:v>5.797800975144856E-2</c:v>
                </c:pt>
              </c:numCache>
            </c:numRef>
          </c:val>
        </c:ser>
        <c:ser>
          <c:idx val="1"/>
          <c:order val="1"/>
          <c:tx>
            <c:strRef>
              <c:f>Conversions!$N$5</c:f>
              <c:strCache>
                <c:ptCount val="1"/>
                <c:pt idx="0">
                  <c:v>B-car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Conversions!$N$6:$N$18</c:f>
              <c:numCache>
                <c:formatCode>0.0000</c:formatCode>
                <c:ptCount val="13"/>
                <c:pt idx="0">
                  <c:v>9.3106905190311062E-3</c:v>
                </c:pt>
                <c:pt idx="1">
                  <c:v>6.3293090554890977E-3</c:v>
                </c:pt>
                <c:pt idx="2">
                  <c:v>2.6623771795288766E-3</c:v>
                </c:pt>
                <c:pt idx="3">
                  <c:v>2.7160001391210776E-3</c:v>
                </c:pt>
                <c:pt idx="4">
                  <c:v>1.6982606722807452E-3</c:v>
                </c:pt>
                <c:pt idx="5">
                  <c:v>2.2710720973376365E-3</c:v>
                </c:pt>
                <c:pt idx="6">
                  <c:v>1.1186532747609265E-3</c:v>
                </c:pt>
                <c:pt idx="7">
                  <c:v>1.4980715576716644E-3</c:v>
                </c:pt>
                <c:pt idx="8">
                  <c:v>1.7799593674824434E-3</c:v>
                </c:pt>
                <c:pt idx="9">
                  <c:v>0</c:v>
                </c:pt>
                <c:pt idx="10">
                  <c:v>4.2571384331718193E-3</c:v>
                </c:pt>
                <c:pt idx="11">
                  <c:v>1.0217464910541481E-3</c:v>
                </c:pt>
                <c:pt idx="12">
                  <c:v>3.6976058067978578E-3</c:v>
                </c:pt>
              </c:numCache>
            </c:numRef>
          </c:val>
        </c:ser>
        <c:ser>
          <c:idx val="2"/>
          <c:order val="2"/>
          <c:tx>
            <c:strRef>
              <c:f>Conversions!$J$5</c:f>
              <c:strCache>
                <c:ptCount val="1"/>
                <c:pt idx="0">
                  <c:v>chl-b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Conversions!$J$6:$J$18</c:f>
              <c:numCache>
                <c:formatCode>0.0000</c:formatCode>
                <c:ptCount val="13"/>
                <c:pt idx="0">
                  <c:v>6.494860119138425E-2</c:v>
                </c:pt>
                <c:pt idx="1">
                  <c:v>7.0194948480119576E-2</c:v>
                </c:pt>
                <c:pt idx="2">
                  <c:v>2.5577617123806979E-2</c:v>
                </c:pt>
                <c:pt idx="3">
                  <c:v>1.4366285977897587E-2</c:v>
                </c:pt>
                <c:pt idx="4">
                  <c:v>1.2750289738991318E-2</c:v>
                </c:pt>
                <c:pt idx="5">
                  <c:v>8.6495790789740748E-3</c:v>
                </c:pt>
                <c:pt idx="6">
                  <c:v>2.5569987528452121E-2</c:v>
                </c:pt>
                <c:pt idx="7">
                  <c:v>3.0114369561991969E-2</c:v>
                </c:pt>
                <c:pt idx="8">
                  <c:v>1.4714340699877147E-2</c:v>
                </c:pt>
                <c:pt idx="9">
                  <c:v>1.2521573880908761E-3</c:v>
                </c:pt>
                <c:pt idx="10">
                  <c:v>3.2688338648688385E-2</c:v>
                </c:pt>
                <c:pt idx="11">
                  <c:v>1.5865100112253692E-2</c:v>
                </c:pt>
                <c:pt idx="12">
                  <c:v>1.4419833336691442E-2</c:v>
                </c:pt>
              </c:numCache>
            </c:numRef>
          </c:val>
        </c:ser>
        <c:ser>
          <c:idx val="3"/>
          <c:order val="3"/>
          <c:tx>
            <c:strRef>
              <c:f>Conversions!$K$5</c:f>
              <c:strCache>
                <c:ptCount val="1"/>
                <c:pt idx="0">
                  <c:v>chl-a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Conversions!$K$6:$K$18</c:f>
              <c:numCache>
                <c:formatCode>0.0000</c:formatCode>
                <c:ptCount val="13"/>
                <c:pt idx="0">
                  <c:v>0.4220746465887566</c:v>
                </c:pt>
                <c:pt idx="1">
                  <c:v>0.33382778119975998</c:v>
                </c:pt>
                <c:pt idx="2">
                  <c:v>0.17979677520442519</c:v>
                </c:pt>
                <c:pt idx="3">
                  <c:v>0.1035101362855934</c:v>
                </c:pt>
                <c:pt idx="4">
                  <c:v>9.5619776149130184E-2</c:v>
                </c:pt>
                <c:pt idx="5">
                  <c:v>0.12817888568958788</c:v>
                </c:pt>
                <c:pt idx="6">
                  <c:v>0.16121823094174806</c:v>
                </c:pt>
                <c:pt idx="7">
                  <c:v>0.17536285884929578</c:v>
                </c:pt>
                <c:pt idx="8">
                  <c:v>0.12395427606212325</c:v>
                </c:pt>
                <c:pt idx="9">
                  <c:v>9.1807012692360027E-3</c:v>
                </c:pt>
                <c:pt idx="10">
                  <c:v>0.23200943058303203</c:v>
                </c:pt>
                <c:pt idx="11">
                  <c:v>0.11861418381781928</c:v>
                </c:pt>
                <c:pt idx="12">
                  <c:v>0.13872827893591128</c:v>
                </c:pt>
              </c:numCache>
            </c:numRef>
          </c:val>
        </c:ser>
        <c:ser>
          <c:idx val="4"/>
          <c:order val="4"/>
          <c:tx>
            <c:strRef>
              <c:f>Conversions!$I$5</c:f>
              <c:strCache>
                <c:ptCount val="1"/>
                <c:pt idx="0">
                  <c:v>chl-iso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Conversions!$I$6:$I$18</c:f>
              <c:numCache>
                <c:formatCode>0.0000</c:formatCode>
                <c:ptCount val="13"/>
                <c:pt idx="0">
                  <c:v>6.4443174175957574E-2</c:v>
                </c:pt>
                <c:pt idx="1">
                  <c:v>6.2296028960552675E-2</c:v>
                </c:pt>
                <c:pt idx="2">
                  <c:v>2.3867716707320189E-2</c:v>
                </c:pt>
                <c:pt idx="3">
                  <c:v>2.4624248089481899E-2</c:v>
                </c:pt>
                <c:pt idx="4">
                  <c:v>1.486375218485356E-2</c:v>
                </c:pt>
                <c:pt idx="5">
                  <c:v>5.9963661790942036E-2</c:v>
                </c:pt>
                <c:pt idx="6">
                  <c:v>3.8081663328024692E-2</c:v>
                </c:pt>
                <c:pt idx="7">
                  <c:v>2.4063083153416164E-2</c:v>
                </c:pt>
                <c:pt idx="8">
                  <c:v>1.5673420386342334E-2</c:v>
                </c:pt>
                <c:pt idx="9">
                  <c:v>6.3358851911283097E-3</c:v>
                </c:pt>
                <c:pt idx="10">
                  <c:v>3.3250770165841638E-2</c:v>
                </c:pt>
                <c:pt idx="11">
                  <c:v>2.0715141419000681E-2</c:v>
                </c:pt>
                <c:pt idx="12">
                  <c:v>1.32574430780108E-2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7721856"/>
        <c:axId val="87723392"/>
      </c:barChart>
      <c:catAx>
        <c:axId val="8772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723392"/>
        <c:crosses val="autoZero"/>
        <c:auto val="1"/>
        <c:lblAlgn val="ctr"/>
        <c:lblOffset val="100"/>
        <c:noMultiLvlLbl val="0"/>
      </c:catAx>
      <c:valAx>
        <c:axId val="87723392"/>
        <c:scaling>
          <c:orientation val="minMax"/>
        </c:scaling>
        <c:delete val="0"/>
        <c:axPos val="l"/>
        <c:majorGridlines/>
        <c:numFmt formatCode="0.0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7721856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Prymesiophytes and Dinoflagellates Pigments</a:t>
            </a:r>
          </a:p>
        </c:rich>
      </c:tx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Conversions!$E$5</c:f>
              <c:strCache>
                <c:ptCount val="1"/>
                <c:pt idx="0">
                  <c:v>hexafuco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Conversions!$E$6:$E$18</c:f>
              <c:numCache>
                <c:formatCode>0.0000</c:formatCode>
                <c:ptCount val="13"/>
                <c:pt idx="0">
                  <c:v>9.0141823304835542E-2</c:v>
                </c:pt>
                <c:pt idx="1">
                  <c:v>0.11343281274243423</c:v>
                </c:pt>
                <c:pt idx="2">
                  <c:v>7.4376919587837514E-2</c:v>
                </c:pt>
                <c:pt idx="3">
                  <c:v>6.7667938971392699E-2</c:v>
                </c:pt>
                <c:pt idx="4">
                  <c:v>4.5266454457595022E-2</c:v>
                </c:pt>
                <c:pt idx="5">
                  <c:v>3.8644179343749238E-2</c:v>
                </c:pt>
                <c:pt idx="6">
                  <c:v>0.10124136762822432</c:v>
                </c:pt>
                <c:pt idx="7">
                  <c:v>8.1957866266297294E-2</c:v>
                </c:pt>
                <c:pt idx="8">
                  <c:v>7.5012133222618502E-2</c:v>
                </c:pt>
                <c:pt idx="9">
                  <c:v>6.7496876288680951E-2</c:v>
                </c:pt>
                <c:pt idx="10">
                  <c:v>8.915987912991552E-2</c:v>
                </c:pt>
                <c:pt idx="11">
                  <c:v>3.2407293631418199E-2</c:v>
                </c:pt>
                <c:pt idx="12">
                  <c:v>4.7482861473660244E-2</c:v>
                </c:pt>
              </c:numCache>
            </c:numRef>
          </c:val>
        </c:ser>
        <c:ser>
          <c:idx val="1"/>
          <c:order val="1"/>
          <c:tx>
            <c:strRef>
              <c:f>Conversions!$H$5</c:f>
              <c:strCache>
                <c:ptCount val="1"/>
                <c:pt idx="0">
                  <c:v>butafuco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Conversions!$H$6:$H$18</c:f>
              <c:numCache>
                <c:formatCode>0.0000</c:formatCode>
                <c:ptCount val="13"/>
                <c:pt idx="0">
                  <c:v>1.6953516146759568E-2</c:v>
                </c:pt>
                <c:pt idx="1">
                  <c:v>3.0366929241336261E-2</c:v>
                </c:pt>
                <c:pt idx="2">
                  <c:v>1.6486388555031189E-2</c:v>
                </c:pt>
                <c:pt idx="3">
                  <c:v>1.5181198358713996E-2</c:v>
                </c:pt>
                <c:pt idx="4">
                  <c:v>1.2965546640397183E-2</c:v>
                </c:pt>
                <c:pt idx="5">
                  <c:v>9.5821197471243416E-3</c:v>
                </c:pt>
                <c:pt idx="6">
                  <c:v>2.4055924087150057E-2</c:v>
                </c:pt>
                <c:pt idx="7">
                  <c:v>1.8999226742244146E-2</c:v>
                </c:pt>
                <c:pt idx="8">
                  <c:v>1.5414927200129994E-2</c:v>
                </c:pt>
                <c:pt idx="9">
                  <c:v>9.6634634502124322E-3</c:v>
                </c:pt>
                <c:pt idx="10">
                  <c:v>1.4885966708246679E-2</c:v>
                </c:pt>
                <c:pt idx="11">
                  <c:v>8.0319498965474457E-3</c:v>
                </c:pt>
                <c:pt idx="12">
                  <c:v>1.1371198534730885E-2</c:v>
                </c:pt>
              </c:numCache>
            </c:numRef>
          </c:val>
        </c:ser>
        <c:ser>
          <c:idx val="2"/>
          <c:order val="2"/>
          <c:tx>
            <c:strRef>
              <c:f>Conversions!$D$5</c:f>
              <c:strCache>
                <c:ptCount val="1"/>
                <c:pt idx="0">
                  <c:v>peri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Conversions!$D$6:$D$18</c:f>
              <c:numCache>
                <c:formatCode>0.0000</c:formatCode>
                <c:ptCount val="13"/>
                <c:pt idx="0">
                  <c:v>5.0673212168172842E-3</c:v>
                </c:pt>
                <c:pt idx="1">
                  <c:v>7.1290785414317185E-3</c:v>
                </c:pt>
                <c:pt idx="2">
                  <c:v>2.2928846776747408E-3</c:v>
                </c:pt>
                <c:pt idx="3">
                  <c:v>2.4059908306612288E-3</c:v>
                </c:pt>
                <c:pt idx="4">
                  <c:v>2.2352668722319642E-3</c:v>
                </c:pt>
                <c:pt idx="5">
                  <c:v>2.9535635588479131E-2</c:v>
                </c:pt>
                <c:pt idx="6">
                  <c:v>9.831392665362643E-3</c:v>
                </c:pt>
                <c:pt idx="7">
                  <c:v>9.0496109095149751E-3</c:v>
                </c:pt>
                <c:pt idx="8">
                  <c:v>2.7207871030171249E-3</c:v>
                </c:pt>
                <c:pt idx="9">
                  <c:v>4.2838897389628683E-3</c:v>
                </c:pt>
                <c:pt idx="10">
                  <c:v>4.5199571099852464E-3</c:v>
                </c:pt>
                <c:pt idx="11">
                  <c:v>2.0082618908650106E-3</c:v>
                </c:pt>
                <c:pt idx="12">
                  <c:v>8.7609339558476827E-4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8359680"/>
        <c:axId val="88361216"/>
      </c:barChart>
      <c:catAx>
        <c:axId val="8835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361216"/>
        <c:crosses val="autoZero"/>
        <c:auto val="1"/>
        <c:lblAlgn val="ctr"/>
        <c:lblOffset val="100"/>
        <c:noMultiLvlLbl val="0"/>
      </c:catAx>
      <c:valAx>
        <c:axId val="88361216"/>
        <c:scaling>
          <c:orientation val="minMax"/>
        </c:scaling>
        <c:delete val="0"/>
        <c:axPos val="l"/>
        <c:majorGridlines/>
        <c:numFmt formatCode="0.0000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359680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Detritus and Chlorophyll Degradation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'new charts'!$L$1</c:f>
              <c:strCache>
                <c:ptCount val="1"/>
                <c:pt idx="0">
                  <c:v>Pheophytin-a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charts'!$L$2:$L$16</c:f>
              <c:numCache>
                <c:formatCode>General</c:formatCode>
                <c:ptCount val="15"/>
                <c:pt idx="0">
                  <c:v>4.4203986121920459E-5</c:v>
                </c:pt>
                <c:pt idx="1">
                  <c:v>1.782760052527612E-3</c:v>
                </c:pt>
                <c:pt idx="2">
                  <c:v>7.9815836905571371E-4</c:v>
                </c:pt>
                <c:pt idx="3">
                  <c:v>6.1644369052158039E-4</c:v>
                </c:pt>
                <c:pt idx="5">
                  <c:v>1.3721887421514196E-3</c:v>
                </c:pt>
                <c:pt idx="6">
                  <c:v>1.1418355371323736E-3</c:v>
                </c:pt>
                <c:pt idx="7">
                  <c:v>1.0040102934639557E-3</c:v>
                </c:pt>
                <c:pt idx="8">
                  <c:v>5.8263833264788993E-4</c:v>
                </c:pt>
                <c:pt idx="10">
                  <c:v>3.7054011410633777E-3</c:v>
                </c:pt>
                <c:pt idx="11">
                  <c:v>1.361875696876234E-3</c:v>
                </c:pt>
                <c:pt idx="12">
                  <c:v>6.240279946774902E-4</c:v>
                </c:pt>
                <c:pt idx="13">
                  <c:v>3.2943880311296034E-4</c:v>
                </c:pt>
                <c:pt idx="14">
                  <c:v>4.8461067640117737E-4</c:v>
                </c:pt>
              </c:numCache>
            </c:numRef>
          </c:val>
        </c:ser>
        <c:ser>
          <c:idx val="0"/>
          <c:order val="1"/>
          <c:tx>
            <c:strRef>
              <c:f>'new charts'!$N$1</c:f>
              <c:strCache>
                <c:ptCount val="1"/>
                <c:pt idx="0">
                  <c:v>Pheophorbide-a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charts'!$N$2:$N$16</c:f>
              <c:numCache>
                <c:formatCode>General</c:formatCode>
                <c:ptCount val="15"/>
                <c:pt idx="0">
                  <c:v>1.436405806222433E-3</c:v>
                </c:pt>
                <c:pt idx="1">
                  <c:v>6.1399302180428013E-4</c:v>
                </c:pt>
                <c:pt idx="2">
                  <c:v>4.5503692853913975E-4</c:v>
                </c:pt>
                <c:pt idx="3">
                  <c:v>1.4268225990246616E-3</c:v>
                </c:pt>
                <c:pt idx="5">
                  <c:v>9.7953913831157272E-3</c:v>
                </c:pt>
                <c:pt idx="6">
                  <c:v>3.2919548871034338E-3</c:v>
                </c:pt>
                <c:pt idx="7">
                  <c:v>6.2824879472773E-4</c:v>
                </c:pt>
                <c:pt idx="8">
                  <c:v>6.6398103500440737E-4</c:v>
                </c:pt>
                <c:pt idx="10">
                  <c:v>2.0558652957037042E-3</c:v>
                </c:pt>
                <c:pt idx="11">
                  <c:v>1.8409051619937696E-3</c:v>
                </c:pt>
                <c:pt idx="12">
                  <c:v>2.4604369432493282E-4</c:v>
                </c:pt>
                <c:pt idx="13">
                  <c:v>9.737447980845067E-4</c:v>
                </c:pt>
                <c:pt idx="14">
                  <c:v>9.0810921734266659E-4</c:v>
                </c:pt>
              </c:numCache>
            </c:numRef>
          </c:val>
        </c:ser>
        <c:ser>
          <c:idx val="3"/>
          <c:order val="2"/>
          <c:tx>
            <c:strRef>
              <c:f>'new charts'!$O$1</c:f>
              <c:strCache>
                <c:ptCount val="1"/>
                <c:pt idx="0">
                  <c:v>Chlorophyllide-a (2)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charts'!$O$2:$O$16</c:f>
              <c:numCache>
                <c:formatCode>General</c:formatCode>
                <c:ptCount val="15"/>
                <c:pt idx="0">
                  <c:v>4.7915771198406627E-2</c:v>
                </c:pt>
                <c:pt idx="1">
                  <c:v>1.1926061891946688E-2</c:v>
                </c:pt>
                <c:pt idx="2">
                  <c:v>8.4366865331020821E-3</c:v>
                </c:pt>
                <c:pt idx="3">
                  <c:v>6.5631152628849226E-3</c:v>
                </c:pt>
                <c:pt idx="5">
                  <c:v>0.83469764948505398</c:v>
                </c:pt>
                <c:pt idx="6">
                  <c:v>0.1103036227429481</c:v>
                </c:pt>
                <c:pt idx="7">
                  <c:v>1.723513793758016E-2</c:v>
                </c:pt>
                <c:pt idx="8">
                  <c:v>6.1235491680670098E-3</c:v>
                </c:pt>
                <c:pt idx="10">
                  <c:v>0.14344315428391002</c:v>
                </c:pt>
                <c:pt idx="11">
                  <c:v>4.6143050334401935E-2</c:v>
                </c:pt>
                <c:pt idx="12">
                  <c:v>1.4530822366722516E-2</c:v>
                </c:pt>
                <c:pt idx="13">
                  <c:v>9.4209640369653583E-3</c:v>
                </c:pt>
                <c:pt idx="14">
                  <c:v>8.9874425720712827E-3</c:v>
                </c:pt>
              </c:numCache>
            </c:numRef>
          </c:val>
        </c:ser>
        <c:ser>
          <c:idx val="2"/>
          <c:order val="3"/>
          <c:tx>
            <c:strRef>
              <c:f>'new charts'!$K$1</c:f>
              <c:strCache>
                <c:ptCount val="1"/>
                <c:pt idx="0">
                  <c:v>Chlorophyllide-a (1)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charts'!$K$2:$K$16</c:f>
              <c:numCache>
                <c:formatCode>General</c:formatCode>
                <c:ptCount val="15"/>
                <c:pt idx="0">
                  <c:v>0.10942917775254668</c:v>
                </c:pt>
                <c:pt idx="1">
                  <c:v>8.8488540157005049E-3</c:v>
                </c:pt>
                <c:pt idx="2">
                  <c:v>7.6397338404806444E-3</c:v>
                </c:pt>
                <c:pt idx="3">
                  <c:v>6.3844836914098615E-3</c:v>
                </c:pt>
                <c:pt idx="5">
                  <c:v>0.92913537974368809</c:v>
                </c:pt>
                <c:pt idx="6">
                  <c:v>0.16184773140001407</c:v>
                </c:pt>
                <c:pt idx="7">
                  <c:v>2.0097846830885363E-2</c:v>
                </c:pt>
                <c:pt idx="8">
                  <c:v>1.2194603000526369E-2</c:v>
                </c:pt>
                <c:pt idx="10">
                  <c:v>8.8353908562421216E-2</c:v>
                </c:pt>
                <c:pt idx="11">
                  <c:v>3.4347944870903771E-2</c:v>
                </c:pt>
                <c:pt idx="12">
                  <c:v>1.4267303925884559E-2</c:v>
                </c:pt>
                <c:pt idx="13">
                  <c:v>1.7194663035990133E-2</c:v>
                </c:pt>
                <c:pt idx="14">
                  <c:v>1.294991702497977E-2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8446080"/>
        <c:axId val="88447616"/>
      </c:barChart>
      <c:catAx>
        <c:axId val="88446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447616"/>
        <c:crosses val="autoZero"/>
        <c:auto val="1"/>
        <c:lblAlgn val="ctr"/>
        <c:lblOffset val="100"/>
        <c:noMultiLvlLbl val="0"/>
      </c:catAx>
      <c:valAx>
        <c:axId val="8844761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micrograms/liter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8446080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Diatom Pigments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'new charts'!$E$1</c:f>
              <c:strCache>
                <c:ptCount val="1"/>
                <c:pt idx="0">
                  <c:v>Diadinoxanthin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charts'!$E$2:$E$16</c:f>
              <c:numCache>
                <c:formatCode>General</c:formatCode>
                <c:ptCount val="15"/>
                <c:pt idx="0">
                  <c:v>1.6220101102442087E-2</c:v>
                </c:pt>
                <c:pt idx="1">
                  <c:v>1.0520748186891641E-2</c:v>
                </c:pt>
                <c:pt idx="2">
                  <c:v>3.3234484509683648E-3</c:v>
                </c:pt>
                <c:pt idx="3">
                  <c:v>5.3343102715043798E-3</c:v>
                </c:pt>
                <c:pt idx="5">
                  <c:v>7.5361148980299886E-2</c:v>
                </c:pt>
                <c:pt idx="6">
                  <c:v>2.8783303806054358E-2</c:v>
                </c:pt>
                <c:pt idx="7">
                  <c:v>1.2172535472280106E-2</c:v>
                </c:pt>
                <c:pt idx="8">
                  <c:v>9.8076093012640815E-3</c:v>
                </c:pt>
                <c:pt idx="10">
                  <c:v>2.4371234576283894E-2</c:v>
                </c:pt>
                <c:pt idx="11">
                  <c:v>1.5143237586756635E-2</c:v>
                </c:pt>
                <c:pt idx="12">
                  <c:v>8.527823525911242E-3</c:v>
                </c:pt>
                <c:pt idx="13">
                  <c:v>7.1128909513523894E-3</c:v>
                </c:pt>
                <c:pt idx="14">
                  <c:v>4.2773727184612035E-3</c:v>
                </c:pt>
              </c:numCache>
            </c:numRef>
          </c:val>
        </c:ser>
        <c:ser>
          <c:idx val="1"/>
          <c:order val="1"/>
          <c:tx>
            <c:strRef>
              <c:f>'new charts'!$B$1</c:f>
              <c:strCache>
                <c:ptCount val="1"/>
                <c:pt idx="0">
                  <c:v>Fucoxanthin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charts'!$B$2:$B$16</c:f>
              <c:numCache>
                <c:formatCode>General</c:formatCode>
                <c:ptCount val="15"/>
                <c:pt idx="0">
                  <c:v>0.12535709436007497</c:v>
                </c:pt>
                <c:pt idx="1">
                  <c:v>3.7835882816050596E-2</c:v>
                </c:pt>
                <c:pt idx="2">
                  <c:v>2.0177683937617066E-2</c:v>
                </c:pt>
                <c:pt idx="3">
                  <c:v>9.2072470154326222E-3</c:v>
                </c:pt>
                <c:pt idx="5">
                  <c:v>0.92763712767646844</c:v>
                </c:pt>
                <c:pt idx="6">
                  <c:v>0.27712589708064289</c:v>
                </c:pt>
                <c:pt idx="7">
                  <c:v>3.0017571186876871E-2</c:v>
                </c:pt>
                <c:pt idx="8">
                  <c:v>1.9477311016878364E-2</c:v>
                </c:pt>
                <c:pt idx="10">
                  <c:v>0.16983905436881225</c:v>
                </c:pt>
                <c:pt idx="11">
                  <c:v>6.2479815964181555E-2</c:v>
                </c:pt>
                <c:pt idx="12">
                  <c:v>1.3017201106935092E-2</c:v>
                </c:pt>
                <c:pt idx="13">
                  <c:v>1.0818814711208815E-2</c:v>
                </c:pt>
                <c:pt idx="14">
                  <c:v>1.5736930923922955E-2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9522176"/>
        <c:axId val="89523712"/>
      </c:barChart>
      <c:catAx>
        <c:axId val="8952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23712"/>
        <c:crosses val="autoZero"/>
        <c:auto val="1"/>
        <c:lblAlgn val="ctr"/>
        <c:lblOffset val="100"/>
        <c:noMultiLvlLbl val="0"/>
      </c:catAx>
      <c:valAx>
        <c:axId val="89523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micrograms/liter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2217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Prymnesiophyte &amp; Dinoflagellate Pigments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'new charts'!$D$1</c:f>
              <c:strCache>
                <c:ptCount val="1"/>
                <c:pt idx="0">
                  <c:v>Hexanoyloxyfucoxanthin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charts'!$D$2:$D$16</c:f>
              <c:numCache>
                <c:formatCode>General</c:formatCode>
                <c:ptCount val="15"/>
                <c:pt idx="0">
                  <c:v>6.7496876288680951E-2</c:v>
                </c:pt>
                <c:pt idx="1">
                  <c:v>8.915987912991552E-2</c:v>
                </c:pt>
                <c:pt idx="2">
                  <c:v>3.2407293631418199E-2</c:v>
                </c:pt>
                <c:pt idx="3">
                  <c:v>4.7482861473660244E-2</c:v>
                </c:pt>
                <c:pt idx="5">
                  <c:v>3.8644179343749238E-2</c:v>
                </c:pt>
                <c:pt idx="6">
                  <c:v>0.10124136762822432</c:v>
                </c:pt>
                <c:pt idx="7">
                  <c:v>8.1957866266297294E-2</c:v>
                </c:pt>
                <c:pt idx="8">
                  <c:v>7.5012133222618502E-2</c:v>
                </c:pt>
                <c:pt idx="10">
                  <c:v>9.0141823304835542E-2</c:v>
                </c:pt>
                <c:pt idx="11">
                  <c:v>0.11343281274243423</c:v>
                </c:pt>
                <c:pt idx="12">
                  <c:v>7.4376919587837514E-2</c:v>
                </c:pt>
                <c:pt idx="13">
                  <c:v>6.7667938971392699E-2</c:v>
                </c:pt>
                <c:pt idx="14">
                  <c:v>4.5266454457595022E-2</c:v>
                </c:pt>
              </c:numCache>
            </c:numRef>
          </c:val>
        </c:ser>
        <c:ser>
          <c:idx val="1"/>
          <c:order val="1"/>
          <c:tx>
            <c:strRef>
              <c:f>'new charts'!$G$1</c:f>
              <c:strCache>
                <c:ptCount val="1"/>
                <c:pt idx="0">
                  <c:v>Butanoyloxyfucoxanthin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charts'!$G$2:$G$16</c:f>
              <c:numCache>
                <c:formatCode>General</c:formatCode>
                <c:ptCount val="15"/>
                <c:pt idx="0">
                  <c:v>9.6634634502124322E-3</c:v>
                </c:pt>
                <c:pt idx="1">
                  <c:v>1.4885966708246679E-2</c:v>
                </c:pt>
                <c:pt idx="2">
                  <c:v>8.0319498965474457E-3</c:v>
                </c:pt>
                <c:pt idx="3">
                  <c:v>1.1371198534730885E-2</c:v>
                </c:pt>
                <c:pt idx="5">
                  <c:v>9.5821197471243416E-3</c:v>
                </c:pt>
                <c:pt idx="6">
                  <c:v>2.4055924087150057E-2</c:v>
                </c:pt>
                <c:pt idx="7">
                  <c:v>1.8999226742244146E-2</c:v>
                </c:pt>
                <c:pt idx="8">
                  <c:v>1.5414927200129994E-2</c:v>
                </c:pt>
                <c:pt idx="10">
                  <c:v>1.6953516146759568E-2</c:v>
                </c:pt>
                <c:pt idx="11">
                  <c:v>3.0366929241336261E-2</c:v>
                </c:pt>
                <c:pt idx="12">
                  <c:v>1.6486388555031189E-2</c:v>
                </c:pt>
                <c:pt idx="13">
                  <c:v>1.5181198358713996E-2</c:v>
                </c:pt>
                <c:pt idx="14">
                  <c:v>1.2965546640397183E-2</c:v>
                </c:pt>
              </c:numCache>
            </c:numRef>
          </c:val>
        </c:ser>
        <c:ser>
          <c:idx val="2"/>
          <c:order val="2"/>
          <c:tx>
            <c:strRef>
              <c:f>'new charts'!$C$1</c:f>
              <c:strCache>
                <c:ptCount val="1"/>
                <c:pt idx="0">
                  <c:v>Peridinin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charts'!$C$2:$C$16</c:f>
              <c:numCache>
                <c:formatCode>General</c:formatCode>
                <c:ptCount val="15"/>
                <c:pt idx="0">
                  <c:v>4.2838897389628683E-3</c:v>
                </c:pt>
                <c:pt idx="1">
                  <c:v>4.5199571099852464E-3</c:v>
                </c:pt>
                <c:pt idx="2">
                  <c:v>2.0082618908650106E-3</c:v>
                </c:pt>
                <c:pt idx="3">
                  <c:v>8.7609339558476827E-4</c:v>
                </c:pt>
                <c:pt idx="5">
                  <c:v>2.9535635588479131E-2</c:v>
                </c:pt>
                <c:pt idx="6">
                  <c:v>9.831392665362643E-3</c:v>
                </c:pt>
                <c:pt idx="7">
                  <c:v>9.0496109095149751E-3</c:v>
                </c:pt>
                <c:pt idx="8">
                  <c:v>2.7207871030171249E-3</c:v>
                </c:pt>
                <c:pt idx="10">
                  <c:v>5.0673212168172842E-3</c:v>
                </c:pt>
                <c:pt idx="11">
                  <c:v>7.1290785414317185E-3</c:v>
                </c:pt>
                <c:pt idx="12">
                  <c:v>2.2928846776747408E-3</c:v>
                </c:pt>
                <c:pt idx="13">
                  <c:v>2.4059908306612288E-3</c:v>
                </c:pt>
                <c:pt idx="14">
                  <c:v>2.2352668722319642E-3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89566592"/>
        <c:axId val="89572480"/>
      </c:barChart>
      <c:catAx>
        <c:axId val="8956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72480"/>
        <c:crosses val="autoZero"/>
        <c:auto val="1"/>
        <c:lblAlgn val="ctr"/>
        <c:lblOffset val="100"/>
        <c:noMultiLvlLbl val="0"/>
      </c:catAx>
      <c:valAx>
        <c:axId val="8957248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micrograms/liter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56659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Chlorophyte</a:t>
            </a:r>
            <a:r>
              <a:rPr lang="en-US" baseline="0"/>
              <a:t> &amp; Cyanobacterial Pigments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'new charts'!$I$1</c:f>
              <c:strCache>
                <c:ptCount val="1"/>
                <c:pt idx="0">
                  <c:v>Chlorophyll-b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charts'!$I$2:$I$16</c:f>
              <c:numCache>
                <c:formatCode>General</c:formatCode>
                <c:ptCount val="15"/>
                <c:pt idx="0">
                  <c:v>1.2521573880908761E-3</c:v>
                </c:pt>
                <c:pt idx="1">
                  <c:v>3.2688338648688385E-2</c:v>
                </c:pt>
                <c:pt idx="2">
                  <c:v>1.5865100112253692E-2</c:v>
                </c:pt>
                <c:pt idx="3">
                  <c:v>1.4419833336691442E-2</c:v>
                </c:pt>
                <c:pt idx="5">
                  <c:v>8.6495790789740748E-3</c:v>
                </c:pt>
                <c:pt idx="6">
                  <c:v>2.5569987528452121E-2</c:v>
                </c:pt>
                <c:pt idx="7">
                  <c:v>3.0114369561991969E-2</c:v>
                </c:pt>
                <c:pt idx="8">
                  <c:v>1.4714340699877147E-2</c:v>
                </c:pt>
                <c:pt idx="10">
                  <c:v>6.494860119138425E-2</c:v>
                </c:pt>
                <c:pt idx="11">
                  <c:v>7.0194948480119576E-2</c:v>
                </c:pt>
                <c:pt idx="12">
                  <c:v>2.5577617123806979E-2</c:v>
                </c:pt>
                <c:pt idx="13">
                  <c:v>1.4366285977897587E-2</c:v>
                </c:pt>
                <c:pt idx="14">
                  <c:v>1.2750289738991318E-2</c:v>
                </c:pt>
              </c:numCache>
            </c:numRef>
          </c:val>
        </c:ser>
        <c:ser>
          <c:idx val="1"/>
          <c:order val="1"/>
          <c:tx>
            <c:strRef>
              <c:f>'new charts'!$F$1</c:f>
              <c:strCache>
                <c:ptCount val="1"/>
                <c:pt idx="0">
                  <c:v>Zeaxanthin/lutein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charts'!$F$2:$F$16</c:f>
              <c:numCache>
                <c:formatCode>General</c:formatCode>
                <c:ptCount val="15"/>
                <c:pt idx="0">
                  <c:v>2.8210831499286479E-2</c:v>
                </c:pt>
                <c:pt idx="1">
                  <c:v>7.8727833966075869E-2</c:v>
                </c:pt>
                <c:pt idx="2">
                  <c:v>5.1274097623535971E-2</c:v>
                </c:pt>
                <c:pt idx="3">
                  <c:v>5.797800975144856E-2</c:v>
                </c:pt>
                <c:pt idx="5">
                  <c:v>2.6464718760813133E-2</c:v>
                </c:pt>
                <c:pt idx="6">
                  <c:v>4.8763513972770602E-2</c:v>
                </c:pt>
                <c:pt idx="7">
                  <c:v>8.6774566951452012E-2</c:v>
                </c:pt>
                <c:pt idx="8">
                  <c:v>9.1513995748322322E-2</c:v>
                </c:pt>
                <c:pt idx="10">
                  <c:v>0.13504020768354585</c:v>
                </c:pt>
                <c:pt idx="11">
                  <c:v>0.13476114769484304</c:v>
                </c:pt>
                <c:pt idx="12">
                  <c:v>8.4492548039279039E-2</c:v>
                </c:pt>
                <c:pt idx="13">
                  <c:v>6.3736103142584974E-2</c:v>
                </c:pt>
                <c:pt idx="14">
                  <c:v>2.9705732938638475E-2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196224"/>
        <c:axId val="90202112"/>
      </c:barChart>
      <c:catAx>
        <c:axId val="9019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202112"/>
        <c:crosses val="autoZero"/>
        <c:auto val="1"/>
        <c:lblAlgn val="ctr"/>
        <c:lblOffset val="100"/>
        <c:noMultiLvlLbl val="0"/>
      </c:catAx>
      <c:valAx>
        <c:axId val="902021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micrograms/liter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19622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en-US"/>
              <a:t>Total Algal Abundance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'new charts'!$J$1</c:f>
              <c:strCache>
                <c:ptCount val="1"/>
                <c:pt idx="0">
                  <c:v>Chlorophyll-a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charts'!$J$2:$J$16</c:f>
              <c:numCache>
                <c:formatCode>General</c:formatCode>
                <c:ptCount val="15"/>
                <c:pt idx="0">
                  <c:v>9.1807012692360027E-3</c:v>
                </c:pt>
                <c:pt idx="1">
                  <c:v>0.23200943058303203</c:v>
                </c:pt>
                <c:pt idx="2">
                  <c:v>0.11861418381781928</c:v>
                </c:pt>
                <c:pt idx="3">
                  <c:v>0.13872827893591128</c:v>
                </c:pt>
                <c:pt idx="5">
                  <c:v>0.12817888568958788</c:v>
                </c:pt>
                <c:pt idx="6">
                  <c:v>0.16121823094174806</c:v>
                </c:pt>
                <c:pt idx="7">
                  <c:v>0.17536285884929578</c:v>
                </c:pt>
                <c:pt idx="8">
                  <c:v>0.12395427606212325</c:v>
                </c:pt>
                <c:pt idx="10">
                  <c:v>0.4220746465887566</c:v>
                </c:pt>
                <c:pt idx="11">
                  <c:v>0.33382778119975998</c:v>
                </c:pt>
                <c:pt idx="12">
                  <c:v>0.17979677520442519</c:v>
                </c:pt>
                <c:pt idx="13">
                  <c:v>0.1035101362855934</c:v>
                </c:pt>
                <c:pt idx="14">
                  <c:v>9.5619776149130184E-2</c:v>
                </c:pt>
              </c:numCache>
            </c:numRef>
          </c:val>
        </c:ser>
        <c:ser>
          <c:idx val="1"/>
          <c:order val="1"/>
          <c:tx>
            <c:strRef>
              <c:f>'new charts'!$H$1</c:f>
              <c:strCache>
                <c:ptCount val="1"/>
                <c:pt idx="0">
                  <c:v>Chlorophyll-a iso 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charts'!$H$2:$H$16</c:f>
              <c:numCache>
                <c:formatCode>General</c:formatCode>
                <c:ptCount val="15"/>
                <c:pt idx="0">
                  <c:v>6.3358851911283097E-3</c:v>
                </c:pt>
                <c:pt idx="1">
                  <c:v>3.3250770165841638E-2</c:v>
                </c:pt>
                <c:pt idx="2">
                  <c:v>2.0715141419000681E-2</c:v>
                </c:pt>
                <c:pt idx="3">
                  <c:v>1.32574430780108E-2</c:v>
                </c:pt>
                <c:pt idx="5">
                  <c:v>5.9963661790942036E-2</c:v>
                </c:pt>
                <c:pt idx="6">
                  <c:v>3.8081663328024692E-2</c:v>
                </c:pt>
                <c:pt idx="7">
                  <c:v>2.4063083153416164E-2</c:v>
                </c:pt>
                <c:pt idx="8">
                  <c:v>1.5673420386342334E-2</c:v>
                </c:pt>
                <c:pt idx="10">
                  <c:v>6.4443174175957574E-2</c:v>
                </c:pt>
                <c:pt idx="11">
                  <c:v>6.2296028960552675E-2</c:v>
                </c:pt>
                <c:pt idx="12">
                  <c:v>2.3867716707320189E-2</c:v>
                </c:pt>
                <c:pt idx="13">
                  <c:v>2.4624248089481899E-2</c:v>
                </c:pt>
                <c:pt idx="14">
                  <c:v>1.486375218485356E-2</c:v>
                </c:pt>
              </c:numCache>
            </c:numRef>
          </c:val>
        </c:ser>
        <c:ser>
          <c:idx val="2"/>
          <c:order val="2"/>
          <c:tx>
            <c:strRef>
              <c:f>'new charts'!$M$1</c:f>
              <c:strCache>
                <c:ptCount val="1"/>
                <c:pt idx="0">
                  <c:v>Beta-carotene</c:v>
                </c:pt>
              </c:strCache>
            </c:strRef>
          </c:tx>
          <c:invertIfNegative val="0"/>
          <c:cat>
            <c:strRef>
              <c:f>'new charts'!$A$2:$A$16</c:f>
              <c:strCache>
                <c:ptCount val="15"/>
                <c:pt idx="0">
                  <c:v>P1</c:v>
                </c:pt>
                <c:pt idx="1">
                  <c:v>P3</c:v>
                </c:pt>
                <c:pt idx="2">
                  <c:v>P5</c:v>
                </c:pt>
                <c:pt idx="3">
                  <c:v>P7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10">
                  <c:v>C1</c:v>
                </c:pt>
                <c:pt idx="11">
                  <c:v>C3</c:v>
                </c:pt>
                <c:pt idx="12">
                  <c:v>C5</c:v>
                </c:pt>
                <c:pt idx="13">
                  <c:v>C7</c:v>
                </c:pt>
                <c:pt idx="14">
                  <c:v>C9</c:v>
                </c:pt>
              </c:strCache>
            </c:strRef>
          </c:cat>
          <c:val>
            <c:numRef>
              <c:f>'new charts'!$M$2:$M$16</c:f>
              <c:numCache>
                <c:formatCode>General</c:formatCode>
                <c:ptCount val="15"/>
                <c:pt idx="0">
                  <c:v>0</c:v>
                </c:pt>
                <c:pt idx="1">
                  <c:v>4.2571384331718193E-3</c:v>
                </c:pt>
                <c:pt idx="2">
                  <c:v>1.0217464910541481E-3</c:v>
                </c:pt>
                <c:pt idx="3">
                  <c:v>3.6976058067978578E-3</c:v>
                </c:pt>
                <c:pt idx="5">
                  <c:v>2.2710720973376365E-3</c:v>
                </c:pt>
                <c:pt idx="6">
                  <c:v>1.1186532747609265E-3</c:v>
                </c:pt>
                <c:pt idx="7">
                  <c:v>1.4980715576716644E-3</c:v>
                </c:pt>
                <c:pt idx="8">
                  <c:v>1.7799593674824434E-3</c:v>
                </c:pt>
                <c:pt idx="10">
                  <c:v>9.3106905190311062E-3</c:v>
                </c:pt>
                <c:pt idx="11">
                  <c:v>6.3293090554890977E-3</c:v>
                </c:pt>
                <c:pt idx="12">
                  <c:v>2.6623771795288766E-3</c:v>
                </c:pt>
                <c:pt idx="13">
                  <c:v>2.7160001391210776E-3</c:v>
                </c:pt>
                <c:pt idx="14">
                  <c:v>1.6982606722807452E-3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921408"/>
        <c:axId val="89922944"/>
      </c:barChart>
      <c:catAx>
        <c:axId val="899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922944"/>
        <c:crosses val="autoZero"/>
        <c:auto val="1"/>
        <c:lblAlgn val="ctr"/>
        <c:lblOffset val="100"/>
        <c:noMultiLvlLbl val="0"/>
      </c:catAx>
      <c:valAx>
        <c:axId val="899229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/>
                  <a:t>micrograms/liter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992140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'Normalized on tot chla isomers'!$B$15</c:f>
              <c:strCache>
                <c:ptCount val="1"/>
                <c:pt idx="0">
                  <c:v>P1</c:v>
                </c:pt>
              </c:strCache>
            </c:strRef>
          </c:tx>
          <c:invertIfNegative val="0"/>
          <c:cat>
            <c:strRef>
              <c:f>'Normalized on tot chla isomers'!$C$5:$Q$5</c:f>
              <c:strCache>
                <c:ptCount val="15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total chlr a</c:v>
                </c:pt>
                <c:pt idx="10">
                  <c:v>chlph-a (1)</c:v>
                </c:pt>
                <c:pt idx="11">
                  <c:v>pheo-a</c:v>
                </c:pt>
                <c:pt idx="12">
                  <c:v>B-car</c:v>
                </c:pt>
                <c:pt idx="13">
                  <c:v>pheophorbide</c:v>
                </c:pt>
                <c:pt idx="14">
                  <c:v>chlph-a (2)</c:v>
                </c:pt>
              </c:strCache>
            </c:strRef>
          </c:cat>
          <c:val>
            <c:numRef>
              <c:f>'Normalized on tot chla isomers'!$C$15:$Q$15</c:f>
              <c:numCache>
                <c:formatCode>General</c:formatCode>
                <c:ptCount val="15"/>
                <c:pt idx="0">
                  <c:v>0.12535709436007497</c:v>
                </c:pt>
                <c:pt idx="1">
                  <c:v>4.2838897389628683E-3</c:v>
                </c:pt>
                <c:pt idx="2">
                  <c:v>6.7496876288680951E-2</c:v>
                </c:pt>
                <c:pt idx="3">
                  <c:v>1.6220101102442087E-2</c:v>
                </c:pt>
                <c:pt idx="4">
                  <c:v>2.8210831499286479E-2</c:v>
                </c:pt>
                <c:pt idx="5">
                  <c:v>9.6634634502124322E-3</c:v>
                </c:pt>
                <c:pt idx="6">
                  <c:v>6.3358851911283097E-3</c:v>
                </c:pt>
                <c:pt idx="7">
                  <c:v>1.2521573880908761E-3</c:v>
                </c:pt>
                <c:pt idx="8">
                  <c:v>9.1807012692360027E-3</c:v>
                </c:pt>
                <c:pt idx="9">
                  <c:v>1.5516586460364312E-2</c:v>
                </c:pt>
                <c:pt idx="10">
                  <c:v>0.10942917775254668</c:v>
                </c:pt>
                <c:pt idx="11">
                  <c:v>4.4203986121920459E-5</c:v>
                </c:pt>
                <c:pt idx="12">
                  <c:v>0</c:v>
                </c:pt>
                <c:pt idx="13">
                  <c:v>1.436405806222433E-3</c:v>
                </c:pt>
                <c:pt idx="14">
                  <c:v>4.7915771198406627E-2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896768"/>
        <c:axId val="80898304"/>
      </c:barChart>
      <c:catAx>
        <c:axId val="8089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0898304"/>
        <c:crosses val="autoZero"/>
        <c:auto val="1"/>
        <c:lblAlgn val="ctr"/>
        <c:lblOffset val="100"/>
        <c:noMultiLvlLbl val="0"/>
      </c:catAx>
      <c:valAx>
        <c:axId val="808983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0896768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'Normalized on tot chla isomers'!$B$16</c:f>
              <c:strCache>
                <c:ptCount val="1"/>
                <c:pt idx="0">
                  <c:v>P3</c:v>
                </c:pt>
              </c:strCache>
            </c:strRef>
          </c:tx>
          <c:invertIfNegative val="0"/>
          <c:cat>
            <c:strRef>
              <c:f>'Normalized on tot chla isomers'!$C$5:$Q$5</c:f>
              <c:strCache>
                <c:ptCount val="15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total chlr a</c:v>
                </c:pt>
                <c:pt idx="10">
                  <c:v>chlph-a (1)</c:v>
                </c:pt>
                <c:pt idx="11">
                  <c:v>pheo-a</c:v>
                </c:pt>
                <c:pt idx="12">
                  <c:v>B-car</c:v>
                </c:pt>
                <c:pt idx="13">
                  <c:v>pheophorbide</c:v>
                </c:pt>
                <c:pt idx="14">
                  <c:v>chlph-a (2)</c:v>
                </c:pt>
              </c:strCache>
            </c:strRef>
          </c:cat>
          <c:val>
            <c:numRef>
              <c:f>'Normalized on tot chla isomers'!$C$16:$Q$16</c:f>
              <c:numCache>
                <c:formatCode>General</c:formatCode>
                <c:ptCount val="15"/>
                <c:pt idx="0">
                  <c:v>3.7835882816050596E-2</c:v>
                </c:pt>
                <c:pt idx="1">
                  <c:v>4.5199571099852464E-3</c:v>
                </c:pt>
                <c:pt idx="2">
                  <c:v>8.915987912991552E-2</c:v>
                </c:pt>
                <c:pt idx="3">
                  <c:v>1.0520748186891641E-2</c:v>
                </c:pt>
                <c:pt idx="4">
                  <c:v>7.8727833966075869E-2</c:v>
                </c:pt>
                <c:pt idx="5">
                  <c:v>1.4885966708246679E-2</c:v>
                </c:pt>
                <c:pt idx="6">
                  <c:v>3.3250770165841638E-2</c:v>
                </c:pt>
                <c:pt idx="7">
                  <c:v>3.2688338648688385E-2</c:v>
                </c:pt>
                <c:pt idx="8">
                  <c:v>0.23200943058303203</c:v>
                </c:pt>
                <c:pt idx="9">
                  <c:v>0.26526020074887369</c:v>
                </c:pt>
                <c:pt idx="10">
                  <c:v>8.8488540157005049E-3</c:v>
                </c:pt>
                <c:pt idx="11">
                  <c:v>1.782760052527612E-3</c:v>
                </c:pt>
                <c:pt idx="12">
                  <c:v>4.2571384331718193E-3</c:v>
                </c:pt>
                <c:pt idx="13">
                  <c:v>6.1399302180428013E-4</c:v>
                </c:pt>
                <c:pt idx="14">
                  <c:v>1.1926061891946688E-2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84896"/>
        <c:axId val="83586432"/>
      </c:barChart>
      <c:catAx>
        <c:axId val="8358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586432"/>
        <c:crosses val="autoZero"/>
        <c:auto val="1"/>
        <c:lblAlgn val="ctr"/>
        <c:lblOffset val="100"/>
        <c:noMultiLvlLbl val="0"/>
      </c:catAx>
      <c:valAx>
        <c:axId val="8358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58489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'Normalized on tot chla isomers'!$B$17</c:f>
              <c:strCache>
                <c:ptCount val="1"/>
                <c:pt idx="0">
                  <c:v>P5</c:v>
                </c:pt>
              </c:strCache>
            </c:strRef>
          </c:tx>
          <c:invertIfNegative val="0"/>
          <c:cat>
            <c:strRef>
              <c:f>'Normalized on tot chla isomers'!$C$5:$Q$5</c:f>
              <c:strCache>
                <c:ptCount val="15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total chlr a</c:v>
                </c:pt>
                <c:pt idx="10">
                  <c:v>chlph-a (1)</c:v>
                </c:pt>
                <c:pt idx="11">
                  <c:v>pheo-a</c:v>
                </c:pt>
                <c:pt idx="12">
                  <c:v>B-car</c:v>
                </c:pt>
                <c:pt idx="13">
                  <c:v>pheophorbide</c:v>
                </c:pt>
                <c:pt idx="14">
                  <c:v>chlph-a (2)</c:v>
                </c:pt>
              </c:strCache>
            </c:strRef>
          </c:cat>
          <c:val>
            <c:numRef>
              <c:f>'Normalized on tot chla isomers'!$C$17:$Q$17</c:f>
              <c:numCache>
                <c:formatCode>General</c:formatCode>
                <c:ptCount val="15"/>
                <c:pt idx="0">
                  <c:v>2.0177683937617066E-2</c:v>
                </c:pt>
                <c:pt idx="1">
                  <c:v>2.0082618908650106E-3</c:v>
                </c:pt>
                <c:pt idx="2">
                  <c:v>3.2407293631418199E-2</c:v>
                </c:pt>
                <c:pt idx="3">
                  <c:v>3.3234484509683648E-3</c:v>
                </c:pt>
                <c:pt idx="4">
                  <c:v>5.1274097623535971E-2</c:v>
                </c:pt>
                <c:pt idx="5">
                  <c:v>8.0319498965474457E-3</c:v>
                </c:pt>
                <c:pt idx="6">
                  <c:v>2.0715141419000681E-2</c:v>
                </c:pt>
                <c:pt idx="7">
                  <c:v>1.5865100112253692E-2</c:v>
                </c:pt>
                <c:pt idx="8">
                  <c:v>0.11861418381781928</c:v>
                </c:pt>
                <c:pt idx="9">
                  <c:v>0.13932932523681996</c:v>
                </c:pt>
                <c:pt idx="10">
                  <c:v>7.6397338404806444E-3</c:v>
                </c:pt>
                <c:pt idx="11">
                  <c:v>7.9815836905571371E-4</c:v>
                </c:pt>
                <c:pt idx="12">
                  <c:v>1.0217464910541481E-3</c:v>
                </c:pt>
                <c:pt idx="13">
                  <c:v>4.5503692853913975E-4</c:v>
                </c:pt>
                <c:pt idx="14">
                  <c:v>8.4366865331020821E-3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598336"/>
        <c:axId val="83616512"/>
      </c:barChart>
      <c:catAx>
        <c:axId val="835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616512"/>
        <c:crosses val="autoZero"/>
        <c:auto val="1"/>
        <c:lblAlgn val="ctr"/>
        <c:lblOffset val="100"/>
        <c:noMultiLvlLbl val="0"/>
      </c:catAx>
      <c:valAx>
        <c:axId val="8361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35983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Conversions!$F$5</c:f>
              <c:strCache>
                <c:ptCount val="1"/>
                <c:pt idx="0">
                  <c:v>diadino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Conversions!$F$6:$F$18</c:f>
              <c:numCache>
                <c:formatCode>0.0000</c:formatCode>
                <c:ptCount val="13"/>
                <c:pt idx="0">
                  <c:v>2.4371234576283894E-2</c:v>
                </c:pt>
                <c:pt idx="1">
                  <c:v>1.5143237586756635E-2</c:v>
                </c:pt>
                <c:pt idx="2">
                  <c:v>8.527823525911242E-3</c:v>
                </c:pt>
                <c:pt idx="3">
                  <c:v>7.1128909513523894E-3</c:v>
                </c:pt>
                <c:pt idx="4">
                  <c:v>4.2773727184612035E-3</c:v>
                </c:pt>
                <c:pt idx="5">
                  <c:v>7.5361148980299886E-2</c:v>
                </c:pt>
                <c:pt idx="6">
                  <c:v>2.8783303806054358E-2</c:v>
                </c:pt>
                <c:pt idx="7">
                  <c:v>1.2172535472280106E-2</c:v>
                </c:pt>
                <c:pt idx="8">
                  <c:v>9.8076093012640815E-3</c:v>
                </c:pt>
                <c:pt idx="9">
                  <c:v>1.6220101102442087E-2</c:v>
                </c:pt>
                <c:pt idx="10">
                  <c:v>1.0520748186891641E-2</c:v>
                </c:pt>
                <c:pt idx="11">
                  <c:v>3.3234484509683648E-3</c:v>
                </c:pt>
                <c:pt idx="12">
                  <c:v>5.3343102715043798E-3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4335616"/>
        <c:axId val="85852928"/>
      </c:barChart>
      <c:catAx>
        <c:axId val="8433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852928"/>
        <c:crosses val="autoZero"/>
        <c:auto val="1"/>
        <c:lblAlgn val="ctr"/>
        <c:lblOffset val="100"/>
        <c:noMultiLvlLbl val="0"/>
      </c:catAx>
      <c:valAx>
        <c:axId val="8585292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433561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'Normalized on tot chla isomers'!$B$18</c:f>
              <c:strCache>
                <c:ptCount val="1"/>
                <c:pt idx="0">
                  <c:v>P7</c:v>
                </c:pt>
              </c:strCache>
            </c:strRef>
          </c:tx>
          <c:invertIfNegative val="0"/>
          <c:cat>
            <c:strRef>
              <c:f>'Normalized on tot chla isomers'!$C$5:$Q$5</c:f>
              <c:strCache>
                <c:ptCount val="15"/>
                <c:pt idx="0">
                  <c:v>fuco</c:v>
                </c:pt>
                <c:pt idx="1">
                  <c:v>peri</c:v>
                </c:pt>
                <c:pt idx="2">
                  <c:v>hexafuco</c:v>
                </c:pt>
                <c:pt idx="3">
                  <c:v>diadino</c:v>
                </c:pt>
                <c:pt idx="4">
                  <c:v>zea-lut</c:v>
                </c:pt>
                <c:pt idx="5">
                  <c:v>butafuco</c:v>
                </c:pt>
                <c:pt idx="6">
                  <c:v>chl-iso</c:v>
                </c:pt>
                <c:pt idx="7">
                  <c:v>chl-b</c:v>
                </c:pt>
                <c:pt idx="8">
                  <c:v>chl-a</c:v>
                </c:pt>
                <c:pt idx="9">
                  <c:v>total chlr a</c:v>
                </c:pt>
                <c:pt idx="10">
                  <c:v>chlph-a (1)</c:v>
                </c:pt>
                <c:pt idx="11">
                  <c:v>pheo-a</c:v>
                </c:pt>
                <c:pt idx="12">
                  <c:v>B-car</c:v>
                </c:pt>
                <c:pt idx="13">
                  <c:v>pheophorbide</c:v>
                </c:pt>
                <c:pt idx="14">
                  <c:v>chlph-a (2)</c:v>
                </c:pt>
              </c:strCache>
            </c:strRef>
          </c:cat>
          <c:val>
            <c:numRef>
              <c:f>'Normalized on tot chla isomers'!$C$18:$Q$18</c:f>
              <c:numCache>
                <c:formatCode>General</c:formatCode>
                <c:ptCount val="15"/>
                <c:pt idx="0">
                  <c:v>9.2072470154326222E-3</c:v>
                </c:pt>
                <c:pt idx="1">
                  <c:v>8.7609339558476827E-4</c:v>
                </c:pt>
                <c:pt idx="2">
                  <c:v>4.7482861473660244E-2</c:v>
                </c:pt>
                <c:pt idx="3">
                  <c:v>5.3343102715043798E-3</c:v>
                </c:pt>
                <c:pt idx="4">
                  <c:v>5.797800975144856E-2</c:v>
                </c:pt>
                <c:pt idx="5">
                  <c:v>1.1371198534730885E-2</c:v>
                </c:pt>
                <c:pt idx="6">
                  <c:v>1.32574430780108E-2</c:v>
                </c:pt>
                <c:pt idx="7">
                  <c:v>1.4419833336691442E-2</c:v>
                </c:pt>
                <c:pt idx="8">
                  <c:v>0.13872827893591128</c:v>
                </c:pt>
                <c:pt idx="9">
                  <c:v>0.15198572201392208</c:v>
                </c:pt>
                <c:pt idx="10">
                  <c:v>6.3844836914098615E-3</c:v>
                </c:pt>
                <c:pt idx="11">
                  <c:v>6.1644369052158039E-4</c:v>
                </c:pt>
                <c:pt idx="12">
                  <c:v>3.6976058067978578E-3</c:v>
                </c:pt>
                <c:pt idx="13">
                  <c:v>1.4268225990246616E-3</c:v>
                </c:pt>
                <c:pt idx="14">
                  <c:v>6.5631152628849226E-3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571136"/>
        <c:axId val="90572672"/>
      </c:barChart>
      <c:catAx>
        <c:axId val="9057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572672"/>
        <c:crosses val="autoZero"/>
        <c:auto val="1"/>
        <c:lblAlgn val="ctr"/>
        <c:lblOffset val="100"/>
        <c:noMultiLvlLbl val="0"/>
      </c:catAx>
      <c:valAx>
        <c:axId val="905726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9057113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Conversions!$G$5</c:f>
              <c:strCache>
                <c:ptCount val="1"/>
                <c:pt idx="0">
                  <c:v>zea-lut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Conversions!$G$6:$G$18</c:f>
              <c:numCache>
                <c:formatCode>0.0000</c:formatCode>
                <c:ptCount val="13"/>
                <c:pt idx="0">
                  <c:v>0.13504020768354585</c:v>
                </c:pt>
                <c:pt idx="1">
                  <c:v>0.13476114769484304</c:v>
                </c:pt>
                <c:pt idx="2">
                  <c:v>8.4492548039279039E-2</c:v>
                </c:pt>
                <c:pt idx="3">
                  <c:v>6.3736103142584974E-2</c:v>
                </c:pt>
                <c:pt idx="4">
                  <c:v>2.9705732938638475E-2</c:v>
                </c:pt>
                <c:pt idx="5">
                  <c:v>2.6464718760813133E-2</c:v>
                </c:pt>
                <c:pt idx="6">
                  <c:v>4.8763513972770602E-2</c:v>
                </c:pt>
                <c:pt idx="7">
                  <c:v>8.6774566951452012E-2</c:v>
                </c:pt>
                <c:pt idx="8">
                  <c:v>9.1513995748322322E-2</c:v>
                </c:pt>
                <c:pt idx="9">
                  <c:v>2.8210831499286479E-2</c:v>
                </c:pt>
                <c:pt idx="10">
                  <c:v>7.8727833966075869E-2</c:v>
                </c:pt>
                <c:pt idx="11">
                  <c:v>5.1274097623535971E-2</c:v>
                </c:pt>
                <c:pt idx="12">
                  <c:v>5.797800975144856E-2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82752"/>
        <c:axId val="85884288"/>
      </c:barChart>
      <c:catAx>
        <c:axId val="85882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884288"/>
        <c:crosses val="autoZero"/>
        <c:auto val="1"/>
        <c:lblAlgn val="ctr"/>
        <c:lblOffset val="100"/>
        <c:noMultiLvlLbl val="0"/>
      </c:catAx>
      <c:valAx>
        <c:axId val="85884288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88275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Conversions!$H$5</c:f>
              <c:strCache>
                <c:ptCount val="1"/>
                <c:pt idx="0">
                  <c:v>butafuco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Conversions!$H$6:$H$18</c:f>
              <c:numCache>
                <c:formatCode>0.0000</c:formatCode>
                <c:ptCount val="13"/>
                <c:pt idx="0">
                  <c:v>1.6953516146759568E-2</c:v>
                </c:pt>
                <c:pt idx="1">
                  <c:v>3.0366929241336261E-2</c:v>
                </c:pt>
                <c:pt idx="2">
                  <c:v>1.6486388555031189E-2</c:v>
                </c:pt>
                <c:pt idx="3">
                  <c:v>1.5181198358713996E-2</c:v>
                </c:pt>
                <c:pt idx="4">
                  <c:v>1.2965546640397183E-2</c:v>
                </c:pt>
                <c:pt idx="5">
                  <c:v>9.5821197471243416E-3</c:v>
                </c:pt>
                <c:pt idx="6">
                  <c:v>2.4055924087150057E-2</c:v>
                </c:pt>
                <c:pt idx="7">
                  <c:v>1.8999226742244146E-2</c:v>
                </c:pt>
                <c:pt idx="8">
                  <c:v>1.5414927200129994E-2</c:v>
                </c:pt>
                <c:pt idx="9">
                  <c:v>9.6634634502124322E-3</c:v>
                </c:pt>
                <c:pt idx="10">
                  <c:v>1.4885966708246679E-2</c:v>
                </c:pt>
                <c:pt idx="11">
                  <c:v>8.0319498965474457E-3</c:v>
                </c:pt>
                <c:pt idx="12">
                  <c:v>1.1371198534730885E-2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892480"/>
        <c:axId val="85902464"/>
      </c:barChart>
      <c:catAx>
        <c:axId val="85892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02464"/>
        <c:crosses val="autoZero"/>
        <c:auto val="1"/>
        <c:lblAlgn val="ctr"/>
        <c:lblOffset val="100"/>
        <c:noMultiLvlLbl val="0"/>
      </c:catAx>
      <c:valAx>
        <c:axId val="85902464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89248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Conversions!$I$5</c:f>
              <c:strCache>
                <c:ptCount val="1"/>
                <c:pt idx="0">
                  <c:v>chl-iso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Conversions!$I$6:$I$18</c:f>
              <c:numCache>
                <c:formatCode>0.0000</c:formatCode>
                <c:ptCount val="13"/>
                <c:pt idx="0">
                  <c:v>6.4443174175957574E-2</c:v>
                </c:pt>
                <c:pt idx="1">
                  <c:v>6.2296028960552675E-2</c:v>
                </c:pt>
                <c:pt idx="2">
                  <c:v>2.3867716707320189E-2</c:v>
                </c:pt>
                <c:pt idx="3">
                  <c:v>2.4624248089481899E-2</c:v>
                </c:pt>
                <c:pt idx="4">
                  <c:v>1.486375218485356E-2</c:v>
                </c:pt>
                <c:pt idx="5">
                  <c:v>5.9963661790942036E-2</c:v>
                </c:pt>
                <c:pt idx="6">
                  <c:v>3.8081663328024692E-2</c:v>
                </c:pt>
                <c:pt idx="7">
                  <c:v>2.4063083153416164E-2</c:v>
                </c:pt>
                <c:pt idx="8">
                  <c:v>1.5673420386342334E-2</c:v>
                </c:pt>
                <c:pt idx="9">
                  <c:v>6.3358851911283097E-3</c:v>
                </c:pt>
                <c:pt idx="10">
                  <c:v>3.3250770165841638E-2</c:v>
                </c:pt>
                <c:pt idx="11">
                  <c:v>2.0715141419000681E-2</c:v>
                </c:pt>
                <c:pt idx="12">
                  <c:v>1.32574430780108E-2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5912192"/>
        <c:axId val="86192512"/>
      </c:barChart>
      <c:catAx>
        <c:axId val="859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192512"/>
        <c:crosses val="autoZero"/>
        <c:auto val="1"/>
        <c:lblAlgn val="ctr"/>
        <c:lblOffset val="100"/>
        <c:noMultiLvlLbl val="0"/>
      </c:catAx>
      <c:valAx>
        <c:axId val="861925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591219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Conversions!$J$5</c:f>
              <c:strCache>
                <c:ptCount val="1"/>
                <c:pt idx="0">
                  <c:v>chl-b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Conversions!$J$6:$J$18</c:f>
              <c:numCache>
                <c:formatCode>0.0000</c:formatCode>
                <c:ptCount val="13"/>
                <c:pt idx="0">
                  <c:v>6.494860119138425E-2</c:v>
                </c:pt>
                <c:pt idx="1">
                  <c:v>7.0194948480119576E-2</c:v>
                </c:pt>
                <c:pt idx="2">
                  <c:v>2.5577617123806979E-2</c:v>
                </c:pt>
                <c:pt idx="3">
                  <c:v>1.4366285977897587E-2</c:v>
                </c:pt>
                <c:pt idx="4">
                  <c:v>1.2750289738991318E-2</c:v>
                </c:pt>
                <c:pt idx="5">
                  <c:v>8.6495790789740748E-3</c:v>
                </c:pt>
                <c:pt idx="6">
                  <c:v>2.5569987528452121E-2</c:v>
                </c:pt>
                <c:pt idx="7">
                  <c:v>3.0114369561991969E-2</c:v>
                </c:pt>
                <c:pt idx="8">
                  <c:v>1.4714340699877147E-2</c:v>
                </c:pt>
                <c:pt idx="9">
                  <c:v>1.2521573880908761E-3</c:v>
                </c:pt>
                <c:pt idx="10">
                  <c:v>3.2688338648688385E-2</c:v>
                </c:pt>
                <c:pt idx="11">
                  <c:v>1.5865100112253692E-2</c:v>
                </c:pt>
                <c:pt idx="12">
                  <c:v>1.4419833336691442E-2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220800"/>
        <c:axId val="86222336"/>
      </c:barChart>
      <c:catAx>
        <c:axId val="8622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22336"/>
        <c:crosses val="autoZero"/>
        <c:auto val="1"/>
        <c:lblAlgn val="ctr"/>
        <c:lblOffset val="100"/>
        <c:noMultiLvlLbl val="0"/>
      </c:catAx>
      <c:valAx>
        <c:axId val="86222336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22080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txPr>
        <a:bodyPr/>
        <a:lstStyle/>
        <a:p>
          <a:pPr>
            <a:defRPr sz="18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Conversions!$K$5</c:f>
              <c:strCache>
                <c:ptCount val="1"/>
                <c:pt idx="0">
                  <c:v>chl-a</c:v>
                </c:pt>
              </c:strCache>
            </c:strRef>
          </c:tx>
          <c:invertIfNegative val="0"/>
          <c:cat>
            <c:strRef>
              <c:f>Conversions!$B$6:$B$18</c:f>
              <c:strCache>
                <c:ptCount val="13"/>
                <c:pt idx="0">
                  <c:v>C1</c:v>
                </c:pt>
                <c:pt idx="1">
                  <c:v>C3</c:v>
                </c:pt>
                <c:pt idx="2">
                  <c:v>C5</c:v>
                </c:pt>
                <c:pt idx="3">
                  <c:v>C7</c:v>
                </c:pt>
                <c:pt idx="4">
                  <c:v>C9</c:v>
                </c:pt>
                <c:pt idx="5">
                  <c:v>A1</c:v>
                </c:pt>
                <c:pt idx="6">
                  <c:v>A3</c:v>
                </c:pt>
                <c:pt idx="7">
                  <c:v>A5</c:v>
                </c:pt>
                <c:pt idx="8">
                  <c:v>A7</c:v>
                </c:pt>
                <c:pt idx="9">
                  <c:v>P1</c:v>
                </c:pt>
                <c:pt idx="10">
                  <c:v>P3</c:v>
                </c:pt>
                <c:pt idx="11">
                  <c:v>P5</c:v>
                </c:pt>
                <c:pt idx="12">
                  <c:v>P7</c:v>
                </c:pt>
              </c:strCache>
            </c:strRef>
          </c:cat>
          <c:val>
            <c:numRef>
              <c:f>Conversions!$K$6:$K$18</c:f>
              <c:numCache>
                <c:formatCode>0.0000</c:formatCode>
                <c:ptCount val="13"/>
                <c:pt idx="0">
                  <c:v>0.4220746465887566</c:v>
                </c:pt>
                <c:pt idx="1">
                  <c:v>0.33382778119975998</c:v>
                </c:pt>
                <c:pt idx="2">
                  <c:v>0.17979677520442519</c:v>
                </c:pt>
                <c:pt idx="3">
                  <c:v>0.1035101362855934</c:v>
                </c:pt>
                <c:pt idx="4">
                  <c:v>9.5619776149130184E-2</c:v>
                </c:pt>
                <c:pt idx="5">
                  <c:v>0.12817888568958788</c:v>
                </c:pt>
                <c:pt idx="6">
                  <c:v>0.16121823094174806</c:v>
                </c:pt>
                <c:pt idx="7">
                  <c:v>0.17536285884929578</c:v>
                </c:pt>
                <c:pt idx="8">
                  <c:v>0.12395427606212325</c:v>
                </c:pt>
                <c:pt idx="9">
                  <c:v>9.1807012692360027E-3</c:v>
                </c:pt>
                <c:pt idx="10">
                  <c:v>0.23200943058303203</c:v>
                </c:pt>
                <c:pt idx="11">
                  <c:v>0.11861418381781928</c:v>
                </c:pt>
                <c:pt idx="12">
                  <c:v>0.13872827893591128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315776"/>
        <c:axId val="86317312"/>
      </c:barChart>
      <c:catAx>
        <c:axId val="863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17312"/>
        <c:crosses val="autoZero"/>
        <c:auto val="1"/>
        <c:lblAlgn val="ctr"/>
        <c:lblOffset val="100"/>
        <c:noMultiLvlLbl val="0"/>
      </c:catAx>
      <c:valAx>
        <c:axId val="86317312"/>
        <c:scaling>
          <c:orientation val="minMax"/>
        </c:scaling>
        <c:delete val="0"/>
        <c:axPos val="l"/>
        <c:majorGridlines/>
        <c:numFmt formatCode="0.000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86315776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18</xdr:row>
      <xdr:rowOff>133350</xdr:rowOff>
    </xdr:from>
    <xdr:to>
      <xdr:col>3</xdr:col>
      <xdr:colOff>438150</xdr:colOff>
      <xdr:row>29</xdr:row>
      <xdr:rowOff>152400</xdr:rowOff>
    </xdr:to>
    <xdr:graphicFrame macro="">
      <xdr:nvGraphicFramePr>
        <xdr:cNvPr id="117975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66675</xdr:colOff>
      <xdr:row>30</xdr:row>
      <xdr:rowOff>0</xdr:rowOff>
    </xdr:from>
    <xdr:to>
      <xdr:col>3</xdr:col>
      <xdr:colOff>419100</xdr:colOff>
      <xdr:row>40</xdr:row>
      <xdr:rowOff>133350</xdr:rowOff>
    </xdr:to>
    <xdr:graphicFrame macro="">
      <xdr:nvGraphicFramePr>
        <xdr:cNvPr id="117975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428625</xdr:colOff>
      <xdr:row>18</xdr:row>
      <xdr:rowOff>133350</xdr:rowOff>
    </xdr:from>
    <xdr:to>
      <xdr:col>7</xdr:col>
      <xdr:colOff>38100</xdr:colOff>
      <xdr:row>29</xdr:row>
      <xdr:rowOff>152400</xdr:rowOff>
    </xdr:to>
    <xdr:graphicFrame macro="">
      <xdr:nvGraphicFramePr>
        <xdr:cNvPr id="117975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409575</xdr:colOff>
      <xdr:row>29</xdr:row>
      <xdr:rowOff>152400</xdr:rowOff>
    </xdr:from>
    <xdr:to>
      <xdr:col>7</xdr:col>
      <xdr:colOff>57150</xdr:colOff>
      <xdr:row>40</xdr:row>
      <xdr:rowOff>152400</xdr:rowOff>
    </xdr:to>
    <xdr:graphicFrame macro="">
      <xdr:nvGraphicFramePr>
        <xdr:cNvPr id="117975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19050</xdr:colOff>
      <xdr:row>18</xdr:row>
      <xdr:rowOff>142875</xdr:rowOff>
    </xdr:from>
    <xdr:to>
      <xdr:col>10</xdr:col>
      <xdr:colOff>676275</xdr:colOff>
      <xdr:row>29</xdr:row>
      <xdr:rowOff>142875</xdr:rowOff>
    </xdr:to>
    <xdr:graphicFrame macro="">
      <xdr:nvGraphicFramePr>
        <xdr:cNvPr id="1179760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66675</xdr:colOff>
      <xdr:row>29</xdr:row>
      <xdr:rowOff>142875</xdr:rowOff>
    </xdr:from>
    <xdr:to>
      <xdr:col>10</xdr:col>
      <xdr:colOff>647700</xdr:colOff>
      <xdr:row>41</xdr:row>
      <xdr:rowOff>0</xdr:rowOff>
    </xdr:to>
    <xdr:graphicFrame macro="">
      <xdr:nvGraphicFramePr>
        <xdr:cNvPr id="117976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676275</xdr:colOff>
      <xdr:row>18</xdr:row>
      <xdr:rowOff>133350</xdr:rowOff>
    </xdr:from>
    <xdr:to>
      <xdr:col>14</xdr:col>
      <xdr:colOff>142875</xdr:colOff>
      <xdr:row>29</xdr:row>
      <xdr:rowOff>133350</xdr:rowOff>
    </xdr:to>
    <xdr:graphicFrame macro="">
      <xdr:nvGraphicFramePr>
        <xdr:cNvPr id="1179762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638175</xdr:colOff>
      <xdr:row>29</xdr:row>
      <xdr:rowOff>142875</xdr:rowOff>
    </xdr:from>
    <xdr:to>
      <xdr:col>14</xdr:col>
      <xdr:colOff>200025</xdr:colOff>
      <xdr:row>40</xdr:row>
      <xdr:rowOff>142875</xdr:rowOff>
    </xdr:to>
    <xdr:graphicFrame macro="">
      <xdr:nvGraphicFramePr>
        <xdr:cNvPr id="1179763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14</xdr:col>
      <xdr:colOff>133350</xdr:colOff>
      <xdr:row>19</xdr:row>
      <xdr:rowOff>38100</xdr:rowOff>
    </xdr:from>
    <xdr:to>
      <xdr:col>17</xdr:col>
      <xdr:colOff>447675</xdr:colOff>
      <xdr:row>29</xdr:row>
      <xdr:rowOff>133350</xdr:rowOff>
    </xdr:to>
    <xdr:graphicFrame macro="">
      <xdr:nvGraphicFramePr>
        <xdr:cNvPr id="117976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600075</xdr:colOff>
      <xdr:row>18</xdr:row>
      <xdr:rowOff>47625</xdr:rowOff>
    </xdr:from>
    <xdr:to>
      <xdr:col>21</xdr:col>
      <xdr:colOff>0</xdr:colOff>
      <xdr:row>30</xdr:row>
      <xdr:rowOff>85725</xdr:rowOff>
    </xdr:to>
    <xdr:graphicFrame macro="">
      <xdr:nvGraphicFramePr>
        <xdr:cNvPr id="117976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152400</xdr:colOff>
      <xdr:row>29</xdr:row>
      <xdr:rowOff>114300</xdr:rowOff>
    </xdr:from>
    <xdr:to>
      <xdr:col>17</xdr:col>
      <xdr:colOff>742950</xdr:colOff>
      <xdr:row>40</xdr:row>
      <xdr:rowOff>142875</xdr:rowOff>
    </xdr:to>
    <xdr:graphicFrame macro="">
      <xdr:nvGraphicFramePr>
        <xdr:cNvPr id="1179766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485775</xdr:colOff>
      <xdr:row>8</xdr:row>
      <xdr:rowOff>104775</xdr:rowOff>
    </xdr:from>
    <xdr:to>
      <xdr:col>19</xdr:col>
      <xdr:colOff>695325</xdr:colOff>
      <xdr:row>19</xdr:row>
      <xdr:rowOff>85725</xdr:rowOff>
    </xdr:to>
    <xdr:graphicFrame macro="">
      <xdr:nvGraphicFramePr>
        <xdr:cNvPr id="1179767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657225</xdr:colOff>
      <xdr:row>0</xdr:row>
      <xdr:rowOff>0</xdr:rowOff>
    </xdr:from>
    <xdr:to>
      <xdr:col>19</xdr:col>
      <xdr:colOff>762000</xdr:colOff>
      <xdr:row>9</xdr:row>
      <xdr:rowOff>152400</xdr:rowOff>
    </xdr:to>
    <xdr:graphicFrame macro="">
      <xdr:nvGraphicFramePr>
        <xdr:cNvPr id="117976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17</xdr:col>
      <xdr:colOff>809625</xdr:colOff>
      <xdr:row>30</xdr:row>
      <xdr:rowOff>66675</xdr:rowOff>
    </xdr:from>
    <xdr:to>
      <xdr:col>21</xdr:col>
      <xdr:colOff>209550</xdr:colOff>
      <xdr:row>40</xdr:row>
      <xdr:rowOff>104775</xdr:rowOff>
    </xdr:to>
    <xdr:graphicFrame macro="">
      <xdr:nvGraphicFramePr>
        <xdr:cNvPr id="1179769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42</xdr:row>
      <xdr:rowOff>47625</xdr:rowOff>
    </xdr:from>
    <xdr:to>
      <xdr:col>4</xdr:col>
      <xdr:colOff>123825</xdr:colOff>
      <xdr:row>55</xdr:row>
      <xdr:rowOff>85725</xdr:rowOff>
    </xdr:to>
    <xdr:graphicFrame macro="">
      <xdr:nvGraphicFramePr>
        <xdr:cNvPr id="1179770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4</xdr:col>
      <xdr:colOff>104775</xdr:colOff>
      <xdr:row>42</xdr:row>
      <xdr:rowOff>57150</xdr:rowOff>
    </xdr:from>
    <xdr:to>
      <xdr:col>8</xdr:col>
      <xdr:colOff>466725</xdr:colOff>
      <xdr:row>55</xdr:row>
      <xdr:rowOff>95250</xdr:rowOff>
    </xdr:to>
    <xdr:graphicFrame macro="">
      <xdr:nvGraphicFramePr>
        <xdr:cNvPr id="1179771" name="Chart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8</xdr:col>
      <xdr:colOff>504825</xdr:colOff>
      <xdr:row>42</xdr:row>
      <xdr:rowOff>38100</xdr:rowOff>
    </xdr:from>
    <xdr:to>
      <xdr:col>13</xdr:col>
      <xdr:colOff>28575</xdr:colOff>
      <xdr:row>55</xdr:row>
      <xdr:rowOff>76200</xdr:rowOff>
    </xdr:to>
    <xdr:graphicFrame macro="">
      <xdr:nvGraphicFramePr>
        <xdr:cNvPr id="1179772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13</xdr:col>
      <xdr:colOff>28575</xdr:colOff>
      <xdr:row>42</xdr:row>
      <xdr:rowOff>57150</xdr:rowOff>
    </xdr:from>
    <xdr:to>
      <xdr:col>17</xdr:col>
      <xdr:colOff>390525</xdr:colOff>
      <xdr:row>55</xdr:row>
      <xdr:rowOff>95250</xdr:rowOff>
    </xdr:to>
    <xdr:graphicFrame macro="">
      <xdr:nvGraphicFramePr>
        <xdr:cNvPr id="1179773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17</xdr:col>
      <xdr:colOff>371475</xdr:colOff>
      <xdr:row>42</xdr:row>
      <xdr:rowOff>66675</xdr:rowOff>
    </xdr:from>
    <xdr:to>
      <xdr:col>21</xdr:col>
      <xdr:colOff>733425</xdr:colOff>
      <xdr:row>55</xdr:row>
      <xdr:rowOff>104775</xdr:rowOff>
    </xdr:to>
    <xdr:graphicFrame macro="">
      <xdr:nvGraphicFramePr>
        <xdr:cNvPr id="1179774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0</xdr:colOff>
      <xdr:row>55</xdr:row>
      <xdr:rowOff>104775</xdr:rowOff>
    </xdr:from>
    <xdr:to>
      <xdr:col>4</xdr:col>
      <xdr:colOff>219075</xdr:colOff>
      <xdr:row>68</xdr:row>
      <xdr:rowOff>142875</xdr:rowOff>
    </xdr:to>
    <xdr:graphicFrame macro="">
      <xdr:nvGraphicFramePr>
        <xdr:cNvPr id="1179775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4</xdr:col>
      <xdr:colOff>161925</xdr:colOff>
      <xdr:row>56</xdr:row>
      <xdr:rowOff>19050</xdr:rowOff>
    </xdr:from>
    <xdr:to>
      <xdr:col>8</xdr:col>
      <xdr:colOff>523875</xdr:colOff>
      <xdr:row>69</xdr:row>
      <xdr:rowOff>57150</xdr:rowOff>
    </xdr:to>
    <xdr:graphicFrame macro="">
      <xdr:nvGraphicFramePr>
        <xdr:cNvPr id="1179776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8</xdr:col>
      <xdr:colOff>361950</xdr:colOff>
      <xdr:row>55</xdr:row>
      <xdr:rowOff>123825</xdr:rowOff>
    </xdr:from>
    <xdr:to>
      <xdr:col>12</xdr:col>
      <xdr:colOff>723900</xdr:colOff>
      <xdr:row>69</xdr:row>
      <xdr:rowOff>0</xdr:rowOff>
    </xdr:to>
    <xdr:graphicFrame macro="">
      <xdr:nvGraphicFramePr>
        <xdr:cNvPr id="1179777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12</xdr:col>
      <xdr:colOff>733425</xdr:colOff>
      <xdr:row>55</xdr:row>
      <xdr:rowOff>85725</xdr:rowOff>
    </xdr:from>
    <xdr:to>
      <xdr:col>17</xdr:col>
      <xdr:colOff>257175</xdr:colOff>
      <xdr:row>68</xdr:row>
      <xdr:rowOff>123825</xdr:rowOff>
    </xdr:to>
    <xdr:graphicFrame macro="">
      <xdr:nvGraphicFramePr>
        <xdr:cNvPr id="117977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70</xdr:row>
      <xdr:rowOff>0</xdr:rowOff>
    </xdr:from>
    <xdr:to>
      <xdr:col>4</xdr:col>
      <xdr:colOff>219075</xdr:colOff>
      <xdr:row>83</xdr:row>
      <xdr:rowOff>38100</xdr:rowOff>
    </xdr:to>
    <xdr:graphicFrame macro="">
      <xdr:nvGraphicFramePr>
        <xdr:cNvPr id="1179779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333375</xdr:colOff>
      <xdr:row>70</xdr:row>
      <xdr:rowOff>9525</xdr:rowOff>
    </xdr:from>
    <xdr:to>
      <xdr:col>8</xdr:col>
      <xdr:colOff>695325</xdr:colOff>
      <xdr:row>83</xdr:row>
      <xdr:rowOff>47625</xdr:rowOff>
    </xdr:to>
    <xdr:graphicFrame macro="">
      <xdr:nvGraphicFramePr>
        <xdr:cNvPr id="1179780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8</xdr:col>
      <xdr:colOff>685800</xdr:colOff>
      <xdr:row>69</xdr:row>
      <xdr:rowOff>95250</xdr:rowOff>
    </xdr:from>
    <xdr:to>
      <xdr:col>13</xdr:col>
      <xdr:colOff>209550</xdr:colOff>
      <xdr:row>82</xdr:row>
      <xdr:rowOff>133350</xdr:rowOff>
    </xdr:to>
    <xdr:graphicFrame macro="">
      <xdr:nvGraphicFramePr>
        <xdr:cNvPr id="1179781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13</xdr:col>
      <xdr:colOff>285750</xdr:colOff>
      <xdr:row>69</xdr:row>
      <xdr:rowOff>123825</xdr:rowOff>
    </xdr:from>
    <xdr:to>
      <xdr:col>17</xdr:col>
      <xdr:colOff>647700</xdr:colOff>
      <xdr:row>83</xdr:row>
      <xdr:rowOff>0</xdr:rowOff>
    </xdr:to>
    <xdr:graphicFrame macro="">
      <xdr:nvGraphicFramePr>
        <xdr:cNvPr id="1179782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21</xdr:col>
      <xdr:colOff>819150</xdr:colOff>
      <xdr:row>0</xdr:row>
      <xdr:rowOff>85725</xdr:rowOff>
    </xdr:from>
    <xdr:to>
      <xdr:col>27</xdr:col>
      <xdr:colOff>361950</xdr:colOff>
      <xdr:row>17</xdr:row>
      <xdr:rowOff>76200</xdr:rowOff>
    </xdr:to>
    <xdr:graphicFrame macro="">
      <xdr:nvGraphicFramePr>
        <xdr:cNvPr id="117978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21</xdr:col>
      <xdr:colOff>828675</xdr:colOff>
      <xdr:row>17</xdr:row>
      <xdr:rowOff>76200</xdr:rowOff>
    </xdr:from>
    <xdr:to>
      <xdr:col>27</xdr:col>
      <xdr:colOff>371475</xdr:colOff>
      <xdr:row>34</xdr:row>
      <xdr:rowOff>66675</xdr:rowOff>
    </xdr:to>
    <xdr:graphicFrame macro="">
      <xdr:nvGraphicFramePr>
        <xdr:cNvPr id="117978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22</xdr:col>
      <xdr:colOff>0</xdr:colOff>
      <xdr:row>34</xdr:row>
      <xdr:rowOff>66675</xdr:rowOff>
    </xdr:from>
    <xdr:to>
      <xdr:col>27</xdr:col>
      <xdr:colOff>381000</xdr:colOff>
      <xdr:row>51</xdr:row>
      <xdr:rowOff>57150</xdr:rowOff>
    </xdr:to>
    <xdr:graphicFrame macro="">
      <xdr:nvGraphicFramePr>
        <xdr:cNvPr id="117978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22</xdr:col>
      <xdr:colOff>19050</xdr:colOff>
      <xdr:row>51</xdr:row>
      <xdr:rowOff>47625</xdr:rowOff>
    </xdr:from>
    <xdr:to>
      <xdr:col>27</xdr:col>
      <xdr:colOff>400050</xdr:colOff>
      <xdr:row>68</xdr:row>
      <xdr:rowOff>38100</xdr:rowOff>
    </xdr:to>
    <xdr:graphicFrame macro="">
      <xdr:nvGraphicFramePr>
        <xdr:cNvPr id="117978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35</xdr:row>
      <xdr:rowOff>47625</xdr:rowOff>
    </xdr:from>
    <xdr:to>
      <xdr:col>11</xdr:col>
      <xdr:colOff>809625</xdr:colOff>
      <xdr:row>55</xdr:row>
      <xdr:rowOff>152400</xdr:rowOff>
    </xdr:to>
    <xdr:graphicFrame macro="">
      <xdr:nvGraphicFramePr>
        <xdr:cNvPr id="17729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638175</xdr:colOff>
      <xdr:row>31</xdr:row>
      <xdr:rowOff>57150</xdr:rowOff>
    </xdr:from>
    <xdr:to>
      <xdr:col>26</xdr:col>
      <xdr:colOff>647700</xdr:colOff>
      <xdr:row>51</xdr:row>
      <xdr:rowOff>85725</xdr:rowOff>
    </xdr:to>
    <xdr:graphicFrame macro="">
      <xdr:nvGraphicFramePr>
        <xdr:cNvPr id="17729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190500</xdr:colOff>
      <xdr:row>6</xdr:row>
      <xdr:rowOff>0</xdr:rowOff>
    </xdr:from>
    <xdr:to>
      <xdr:col>24</xdr:col>
      <xdr:colOff>228600</xdr:colOff>
      <xdr:row>26</xdr:row>
      <xdr:rowOff>85725</xdr:rowOff>
    </xdr:to>
    <xdr:graphicFrame macro="">
      <xdr:nvGraphicFramePr>
        <xdr:cNvPr id="17729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638175</xdr:colOff>
      <xdr:row>33</xdr:row>
      <xdr:rowOff>123825</xdr:rowOff>
    </xdr:from>
    <xdr:to>
      <xdr:col>18</xdr:col>
      <xdr:colOff>323850</xdr:colOff>
      <xdr:row>53</xdr:row>
      <xdr:rowOff>66675</xdr:rowOff>
    </xdr:to>
    <xdr:graphicFrame macro="">
      <xdr:nvGraphicFramePr>
        <xdr:cNvPr id="17729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266700</xdr:colOff>
      <xdr:row>36</xdr:row>
      <xdr:rowOff>38100</xdr:rowOff>
    </xdr:from>
    <xdr:to>
      <xdr:col>5</xdr:col>
      <xdr:colOff>209550</xdr:colOff>
      <xdr:row>53</xdr:row>
      <xdr:rowOff>28575</xdr:rowOff>
    </xdr:to>
    <xdr:graphicFrame macro="">
      <xdr:nvGraphicFramePr>
        <xdr:cNvPr id="177297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70</xdr:row>
      <xdr:rowOff>0</xdr:rowOff>
    </xdr:from>
    <xdr:to>
      <xdr:col>4</xdr:col>
      <xdr:colOff>219075</xdr:colOff>
      <xdr:row>83</xdr:row>
      <xdr:rowOff>38100</xdr:rowOff>
    </xdr:to>
    <xdr:graphicFrame macro="">
      <xdr:nvGraphicFramePr>
        <xdr:cNvPr id="1274885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333375</xdr:colOff>
      <xdr:row>70</xdr:row>
      <xdr:rowOff>9525</xdr:rowOff>
    </xdr:from>
    <xdr:to>
      <xdr:col>8</xdr:col>
      <xdr:colOff>695325</xdr:colOff>
      <xdr:row>83</xdr:row>
      <xdr:rowOff>47625</xdr:rowOff>
    </xdr:to>
    <xdr:graphicFrame macro="">
      <xdr:nvGraphicFramePr>
        <xdr:cNvPr id="1274886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685800</xdr:colOff>
      <xdr:row>69</xdr:row>
      <xdr:rowOff>95250</xdr:rowOff>
    </xdr:from>
    <xdr:to>
      <xdr:col>14</xdr:col>
      <xdr:colOff>209550</xdr:colOff>
      <xdr:row>82</xdr:row>
      <xdr:rowOff>133350</xdr:rowOff>
    </xdr:to>
    <xdr:graphicFrame macro="">
      <xdr:nvGraphicFramePr>
        <xdr:cNvPr id="1274887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285750</xdr:colOff>
      <xdr:row>69</xdr:row>
      <xdr:rowOff>123825</xdr:rowOff>
    </xdr:from>
    <xdr:to>
      <xdr:col>18</xdr:col>
      <xdr:colOff>647700</xdr:colOff>
      <xdr:row>83</xdr:row>
      <xdr:rowOff>0</xdr:rowOff>
    </xdr:to>
    <xdr:graphicFrame macro="">
      <xdr:nvGraphicFramePr>
        <xdr:cNvPr id="1274888" name="Chart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workbookViewId="0">
      <selection activeCell="A11" sqref="A11"/>
    </sheetView>
  </sheetViews>
  <sheetFormatPr defaultColWidth="11" defaultRowHeight="12.75" x14ac:dyDescent="0.2"/>
  <sheetData>
    <row r="1" spans="1:16" x14ac:dyDescent="0.2">
      <c r="A1" t="s">
        <v>0</v>
      </c>
      <c r="B1" s="1" t="s">
        <v>29</v>
      </c>
      <c r="D1" s="10" t="s">
        <v>7</v>
      </c>
      <c r="E1" s="10"/>
      <c r="F1" s="10"/>
      <c r="G1" s="10"/>
    </row>
    <row r="2" spans="1:16" x14ac:dyDescent="0.2">
      <c r="A2" t="s">
        <v>1</v>
      </c>
      <c r="B2" s="2">
        <v>37908</v>
      </c>
      <c r="D2" t="s">
        <v>8</v>
      </c>
      <c r="E2" s="5">
        <v>1.449626562226682E-7</v>
      </c>
      <c r="F2" t="s">
        <v>12</v>
      </c>
      <c r="G2" s="5">
        <v>1.8040215281090228E-7</v>
      </c>
      <c r="H2" t="s">
        <v>25</v>
      </c>
      <c r="I2" s="5">
        <v>2.247804713406574E-7</v>
      </c>
    </row>
    <row r="3" spans="1:16" x14ac:dyDescent="0.2">
      <c r="A3" t="s">
        <v>2</v>
      </c>
      <c r="B3" s="1" t="s">
        <v>21</v>
      </c>
      <c r="D3" t="s">
        <v>9</v>
      </c>
      <c r="E3" s="5">
        <v>1.8093458876919886E-7</v>
      </c>
      <c r="F3" t="s">
        <v>13</v>
      </c>
      <c r="G3" s="5">
        <v>9.311571478004769E-7</v>
      </c>
      <c r="H3" t="s">
        <v>30</v>
      </c>
      <c r="I3" s="5">
        <v>9.0044409796834127E-7</v>
      </c>
    </row>
    <row r="4" spans="1:16" x14ac:dyDescent="0.2">
      <c r="A4" t="s">
        <v>3</v>
      </c>
      <c r="B4" s="1" t="s">
        <v>22</v>
      </c>
      <c r="D4" t="s">
        <v>10</v>
      </c>
      <c r="E4" s="5">
        <v>1.3000989060998928E-7</v>
      </c>
      <c r="F4" t="s">
        <v>14</v>
      </c>
      <c r="G4" s="5">
        <v>1.7519550883295485E-7</v>
      </c>
    </row>
    <row r="5" spans="1:16" x14ac:dyDescent="0.2">
      <c r="A5" t="s">
        <v>4</v>
      </c>
      <c r="B5" s="1">
        <v>2000</v>
      </c>
      <c r="D5" t="s">
        <v>11</v>
      </c>
      <c r="E5" s="5">
        <v>1.2062869940248206E-7</v>
      </c>
      <c r="F5" t="s">
        <v>15</v>
      </c>
      <c r="G5" s="5">
        <v>4.1457178842673527E-7</v>
      </c>
    </row>
    <row r="6" spans="1:16" x14ac:dyDescent="0.2">
      <c r="A6" t="s">
        <v>5</v>
      </c>
      <c r="B6" s="1">
        <v>75</v>
      </c>
      <c r="D6" t="s">
        <v>23</v>
      </c>
      <c r="E6" s="5">
        <v>2.4726816319058942E-7</v>
      </c>
      <c r="F6" t="s">
        <v>16</v>
      </c>
      <c r="G6" s="5">
        <v>8.6743477508835124E-7</v>
      </c>
    </row>
    <row r="7" spans="1:16" x14ac:dyDescent="0.2">
      <c r="A7" t="s">
        <v>6</v>
      </c>
      <c r="B7" s="1">
        <v>618344</v>
      </c>
      <c r="D7" t="s">
        <v>24</v>
      </c>
      <c r="E7" s="5">
        <v>1.059665746934327E-7</v>
      </c>
      <c r="F7" t="s">
        <v>17</v>
      </c>
      <c r="G7" s="5">
        <v>1.2282877634784038E-7</v>
      </c>
    </row>
    <row r="10" spans="1:16" x14ac:dyDescent="0.2">
      <c r="A10" t="s">
        <v>91</v>
      </c>
      <c r="B10" t="s">
        <v>8</v>
      </c>
      <c r="C10" t="s">
        <v>37</v>
      </c>
      <c r="D10" t="s">
        <v>42</v>
      </c>
      <c r="E10" t="s">
        <v>38</v>
      </c>
      <c r="F10" t="s">
        <v>23</v>
      </c>
      <c r="G10" t="s">
        <v>39</v>
      </c>
      <c r="H10" t="s">
        <v>43</v>
      </c>
      <c r="I10" t="s">
        <v>13</v>
      </c>
      <c r="J10" t="s">
        <v>14</v>
      </c>
      <c r="K10" t="s">
        <v>41</v>
      </c>
      <c r="L10" t="s">
        <v>16</v>
      </c>
      <c r="M10" t="s">
        <v>17</v>
      </c>
      <c r="N10" t="s">
        <v>44</v>
      </c>
      <c r="O10" t="s">
        <v>40</v>
      </c>
      <c r="P10" t="str">
        <f>Area!P10</f>
        <v>Other III</v>
      </c>
    </row>
    <row r="11" spans="1:16" x14ac:dyDescent="0.2">
      <c r="A11">
        <f>Physical!A11</f>
        <v>1</v>
      </c>
      <c r="B11">
        <f>(((Area!B11/Pigments!$B$6)*Pigments!$B$5)/Physical!$D11)*Pigments!$E$2</f>
        <v>0.25775367930676296</v>
      </c>
      <c r="C11">
        <f>(((Area!C11/Pigments!$B$6)*Pigments!$B$5)/Physical!$D11)*Pigments!$E$3</f>
        <v>8.0329114752501242E-3</v>
      </c>
      <c r="D11">
        <f>(((Area!D11/Pigments!$B$6)*Pigments!$B$5)/Physical!$D11)*Pigments!$E$4</f>
        <v>0.11660391600242614</v>
      </c>
      <c r="E11">
        <f>(((Area!E11/Pigments!$B$6)*Pigments!$B$5)/Physical!$D11)*Pigments!$E$5</f>
        <v>4.1813187688782713E-2</v>
      </c>
      <c r="F11">
        <f>(((Area!F11/Pigments!$B$6)*Pigments!$B$5)/Physical!$D11)*Pigments!$E$6</f>
        <v>0.23737907411676604</v>
      </c>
      <c r="G11">
        <f>(((Area!G11/Pigments!$B$6)*Pigments!$B$5)/Physical!$D11)*Pigments!$E$7</f>
        <v>2.2756092061528798E-2</v>
      </c>
      <c r="H11">
        <f>(((Area!H11/Pigments!$B$6)*Pigments!$B$5)/Physical!$D11)*Pigments!$G$2</f>
        <v>7.2124425490719166E-2</v>
      </c>
      <c r="I11">
        <f>(((Area!I11/Pigments!$B$6)*Pigments!$B$5)/Physical!$D11)*Pigments!$G$3</f>
        <v>7.1569495191555005E-2</v>
      </c>
      <c r="J11">
        <f>(((Area!J11/Pigments!$B$6)*Pigments!$B$5)/Physical!$D11)*Pigments!$G$4</f>
        <v>0.47238348806799846</v>
      </c>
      <c r="K11">
        <f>(((Area!K11/Pigments!$B$6)*Pigments!$B$5)/Physical!$D11)*Pigments!$G$5</f>
        <v>0.14367190035679986</v>
      </c>
      <c r="L11">
        <f>(((Area!L11/Pigments!$B$6)*Pigments!$B$5)/Physical!$D11)*Pigments!$G$6</f>
        <v>4.2531664478867061E-3</v>
      </c>
      <c r="M11">
        <f>(((Area!M11/Pigments!$B$6)*Pigments!$B$5)/Physical!$D11)*Pigments!$G$7</f>
        <v>1.7342218967052424E-2</v>
      </c>
      <c r="N11">
        <f>(((Area!N11/Pigments!$B$6)*Pigments!$B$5)/Physical!$D11)*Pigments!$I$2</f>
        <v>3.468819571943416E-3</v>
      </c>
      <c r="O11">
        <f>(((Area!O11/Pigments!$B$6)*Pigments!$B$5)/Physical!$D11)*Pigments!$I$3</f>
        <v>0.23325227943462284</v>
      </c>
      <c r="P11">
        <f>(((Area!P11/Pigments!$B$6)*Pigments!$B$5)/Physical!$D11)</f>
        <v>0</v>
      </c>
    </row>
    <row r="12" spans="1:16" x14ac:dyDescent="0.2">
      <c r="A12">
        <f>Physical!A12</f>
        <v>2</v>
      </c>
      <c r="B12">
        <f>(((Area!B12/Pigments!$B$6)*Pigments!$B$5)/Physical!$D12)*Pigments!$E$2</f>
        <v>9.4821550361472662E-2</v>
      </c>
      <c r="C12">
        <f>(((Area!C12/Pigments!$B$6)*Pigments!$B$5)/Physical!$D12)*Pigments!$E$3</f>
        <v>1.1301288071766459E-2</v>
      </c>
      <c r="D12">
        <f>(((Area!D12/Pigments!$B$6)*Pigments!$B$5)/Physical!$D12)*Pigments!$E$4</f>
        <v>0.14673222355630125</v>
      </c>
      <c r="E12">
        <f>(((Area!E12/Pigments!$B$6)*Pigments!$B$5)/Physical!$D12)*Pigments!$E$5</f>
        <v>2.5980917521800491E-2</v>
      </c>
      <c r="F12">
        <f>(((Area!F12/Pigments!$B$6)*Pigments!$B$5)/Physical!$D12)*Pigments!$E$6</f>
        <v>0.23688853131564311</v>
      </c>
      <c r="G12">
        <f>(((Area!G12/Pigments!$B$6)*Pigments!$B$5)/Physical!$D12)*Pigments!$E$7</f>
        <v>4.0760431727542262E-2</v>
      </c>
      <c r="H12">
        <f>(((Area!H12/Pigments!$B$6)*Pigments!$B$5)/Physical!$D12)*Pigments!$G$2</f>
        <v>6.972135306161463E-2</v>
      </c>
      <c r="I12">
        <f>(((Area!I12/Pigments!$B$6)*Pigments!$B$5)/Physical!$D12)*Pigments!$G$3</f>
        <v>7.7350657836581752E-2</v>
      </c>
      <c r="J12">
        <f>(((Area!J12/Pigments!$B$6)*Pigments!$B$5)/Physical!$D12)*Pigments!$G$4</f>
        <v>0.37361810990459987</v>
      </c>
      <c r="K12">
        <f>(((Area!K12/Pigments!$B$6)*Pigments!$B$5)/Physical!$D12)*Pigments!$G$5</f>
        <v>5.5853041401863125E-2</v>
      </c>
      <c r="L12">
        <f>(((Area!L12/Pigments!$B$6)*Pigments!$B$5)/Physical!$D12)*Pigments!$G$6</f>
        <v>1.563200258119436E-3</v>
      </c>
      <c r="M12">
        <f>(((Area!M12/Pigments!$B$6)*Pigments!$B$5)/Physical!$D12)*Pigments!$G$7</f>
        <v>1.1789057248340593E-2</v>
      </c>
      <c r="N12">
        <f>(((Area!N12/Pigments!$B$6)*Pigments!$B$5)/Physical!$D12)*Pigments!$I$2</f>
        <v>3.1061217237143262E-3</v>
      </c>
      <c r="O12">
        <f>(((Area!O12/Pigments!$B$6)*Pigments!$B$5)/Physical!$D12)*Pigments!$I$3</f>
        <v>7.5033010284082047E-2</v>
      </c>
      <c r="P12">
        <f>(((Area!P12/Pigments!$B$6)*Pigments!$B$5)/Physical!$D12)</f>
        <v>0</v>
      </c>
    </row>
    <row r="13" spans="1:16" x14ac:dyDescent="0.2">
      <c r="A13">
        <f>Physical!A13</f>
        <v>3</v>
      </c>
      <c r="B13">
        <f>(((Area!B13/Pigments!$B$6)*Pigments!$B$5)/Physical!$D13)*Pigments!$E$2</f>
        <v>1.9755358931182986E-2</v>
      </c>
      <c r="C13">
        <f>(((Area!C13/Pigments!$B$6)*Pigments!$B$5)/Physical!$D13)*Pigments!$E$3</f>
        <v>3.6347685198229933E-3</v>
      </c>
      <c r="D13">
        <f>(((Area!D13/Pigments!$B$6)*Pigments!$B$5)/Physical!$D13)*Pigments!$E$4</f>
        <v>9.6211056823322275E-2</v>
      </c>
      <c r="E13">
        <f>(((Area!E13/Pigments!$B$6)*Pigments!$B$5)/Physical!$D13)*Pigments!$E$5</f>
        <v>1.4630998054269023E-2</v>
      </c>
      <c r="F13">
        <f>(((Area!F13/Pigments!$B$6)*Pigments!$B$5)/Physical!$D13)*Pigments!$E$6</f>
        <v>0.1485243777936982</v>
      </c>
      <c r="G13">
        <f>(((Area!G13/Pigments!$B$6)*Pigments!$B$5)/Physical!$D13)*Pigments!$E$7</f>
        <v>2.2129083576101247E-2</v>
      </c>
      <c r="H13">
        <f>(((Area!H13/Pigments!$B$6)*Pigments!$B$5)/Physical!$D13)*Pigments!$G$2</f>
        <v>2.6712609633262663E-2</v>
      </c>
      <c r="I13">
        <f>(((Area!I13/Pigments!$B$6)*Pigments!$B$5)/Physical!$D13)*Pigments!$G$3</f>
        <v>2.8185012643452797E-2</v>
      </c>
      <c r="J13">
        <f>(((Area!J13/Pigments!$B$6)*Pigments!$B$5)/Physical!$D13)*Pigments!$G$4</f>
        <v>0.20122750442576967</v>
      </c>
      <c r="K13">
        <f>(((Area!K13/Pigments!$B$6)*Pigments!$B$5)/Physical!$D13)*Pigments!$G$5</f>
        <v>2.3199999879481206E-2</v>
      </c>
      <c r="L13">
        <f>(((Area!L13/Pigments!$B$6)*Pigments!$B$5)/Physical!$D13)*Pigments!$G$6</f>
        <v>7.1627735526163638E-4</v>
      </c>
      <c r="M13">
        <f>(((Area!M13/Pigments!$B$6)*Pigments!$B$5)/Physical!$D13)*Pigments!$G$7</f>
        <v>4.9589799946522066E-3</v>
      </c>
      <c r="N13">
        <f>(((Area!N13/Pigments!$B$6)*Pigments!$B$5)/Physical!$D13)*Pigments!$I$2</f>
        <v>4.1514450592223807E-4</v>
      </c>
      <c r="O13">
        <f>(((Area!O13/Pigments!$B$6)*Pigments!$B$5)/Physical!$D13)*Pigments!$I$3</f>
        <v>2.3628506051876538E-2</v>
      </c>
      <c r="P13">
        <f>(((Area!P13/Pigments!$B$6)*Pigments!$B$5)/Physical!$D13)</f>
        <v>0</v>
      </c>
    </row>
    <row r="14" spans="1:16" x14ac:dyDescent="0.2">
      <c r="A14">
        <f>Physical!A14</f>
        <v>4</v>
      </c>
      <c r="B14">
        <f>(((Area!B14/Pigments!$B$6)*Pigments!$B$5)/Physical!$D14)*Pigments!$E$2</f>
        <v>1.6419010974334996E-2</v>
      </c>
      <c r="C14">
        <f>(((Area!C14/Pigments!$B$6)*Pigments!$B$5)/Physical!$D14)*Pigments!$E$3</f>
        <v>3.814068721126833E-3</v>
      </c>
      <c r="D14">
        <f>(((Area!D14/Pigments!$B$6)*Pigments!$B$5)/Physical!$D14)*Pigments!$E$4</f>
        <v>8.7532583462335001E-2</v>
      </c>
      <c r="E14">
        <f>(((Area!E14/Pigments!$B$6)*Pigments!$B$5)/Physical!$D14)*Pigments!$E$5</f>
        <v>1.2203429556587155E-2</v>
      </c>
      <c r="F14">
        <f>(((Area!F14/Pigments!$B$6)*Pigments!$B$5)/Physical!$D14)*Pigments!$E$6</f>
        <v>0.11203786939703447</v>
      </c>
      <c r="G14">
        <f>(((Area!G14/Pigments!$B$6)*Pigments!$B$5)/Physical!$D14)*Pigments!$E$7</f>
        <v>2.037717394224775E-2</v>
      </c>
      <c r="H14">
        <f>(((Area!H14/Pigments!$B$6)*Pigments!$B$5)/Physical!$D14)*Pigments!$G$2</f>
        <v>2.7559315153309345E-2</v>
      </c>
      <c r="I14">
        <f>(((Area!I14/Pigments!$B$6)*Pigments!$B$5)/Physical!$D14)*Pigments!$G$3</f>
        <v>1.5830792601458515E-2</v>
      </c>
      <c r="J14">
        <f>(((Area!J14/Pigments!$B$6)*Pigments!$B$5)/Physical!$D14)*Pigments!$G$4</f>
        <v>0.11584794212153711</v>
      </c>
      <c r="K14">
        <f>(((Area!K14/Pigments!$B$6)*Pigments!$B$5)/Physical!$D14)*Pigments!$G$5</f>
        <v>2.7960165595053633E-2</v>
      </c>
      <c r="L14">
        <f>(((Area!L14/Pigments!$B$6)*Pigments!$B$5)/Physical!$D14)*Pigments!$G$6</f>
        <v>3.7813937295595816E-4</v>
      </c>
      <c r="M14">
        <f>(((Area!M14/Pigments!$B$6)*Pigments!$B$5)/Physical!$D14)*Pigments!$G$7</f>
        <v>5.0588588495028269E-3</v>
      </c>
      <c r="N14">
        <f>(((Area!N14/Pigments!$B$6)*Pigments!$B$5)/Physical!$D14)*Pigments!$I$2</f>
        <v>1.642979732540042E-3</v>
      </c>
      <c r="O14">
        <f>(((Area!O14/Pigments!$B$6)*Pigments!$B$5)/Physical!$D14)*Pigments!$I$3</f>
        <v>1.5319387997732178E-2</v>
      </c>
      <c r="P14">
        <f>(((Area!P14/Pigments!$B$6)*Pigments!$B$5)/Physical!$D14)</f>
        <v>0</v>
      </c>
    </row>
    <row r="15" spans="1:16" x14ac:dyDescent="0.2">
      <c r="A15">
        <f>Physical!A15</f>
        <v>5</v>
      </c>
      <c r="B15">
        <f>(((Area!B15/Pigments!$B$6)*Pigments!$B$5)/Physical!$D15)*Pigments!$E$2</f>
        <v>2.3882915868273777E-2</v>
      </c>
      <c r="C15">
        <f>(((Area!C15/Pigments!$B$6)*Pigments!$B$5)/Physical!$D15)*Pigments!$E$3</f>
        <v>3.5434305701023496E-3</v>
      </c>
      <c r="D15">
        <f>(((Area!D15/Pigments!$B$6)*Pigments!$B$5)/Physical!$D15)*Pigments!$E$4</f>
        <v>5.8554904480370248E-2</v>
      </c>
      <c r="E15">
        <f>(((Area!E15/Pigments!$B$6)*Pigments!$B$5)/Physical!$D15)*Pigments!$E$5</f>
        <v>7.3385936905280922E-3</v>
      </c>
      <c r="F15">
        <f>(((Area!F15/Pigments!$B$6)*Pigments!$B$5)/Physical!$D15)*Pigments!$E$6</f>
        <v>5.2217924586272106E-2</v>
      </c>
      <c r="G15">
        <f>(((Area!G15/Pigments!$B$6)*Pigments!$B$5)/Physical!$D15)*Pigments!$E$7</f>
        <v>1.7403184709463206E-2</v>
      </c>
      <c r="H15">
        <f>(((Area!H15/Pigments!$B$6)*Pigments!$B$5)/Physical!$D15)*Pigments!$G$2</f>
        <v>1.6635424941078412E-2</v>
      </c>
      <c r="I15">
        <f>(((Area!I15/Pigments!$B$6)*Pigments!$B$5)/Physical!$D15)*Pigments!$G$3</f>
        <v>1.4050060870082665E-2</v>
      </c>
      <c r="J15">
        <f>(((Area!J15/Pigments!$B$6)*Pigments!$B$5)/Physical!$D15)*Pigments!$G$4</f>
        <v>0.10701709697720223</v>
      </c>
      <c r="K15">
        <f>(((Area!K15/Pigments!$B$6)*Pigments!$B$5)/Physical!$D15)*Pigments!$G$5</f>
        <v>2.1057802860269231E-2</v>
      </c>
      <c r="L15">
        <f>(((Area!L15/Pigments!$B$6)*Pigments!$B$5)/Physical!$D15)*Pigments!$G$6</f>
        <v>5.5625013073906107E-4</v>
      </c>
      <c r="M15">
        <f>(((Area!M15/Pigments!$B$6)*Pigments!$B$5)/Physical!$D15)*Pigments!$G$7</f>
        <v>3.1632034575337976E-3</v>
      </c>
      <c r="N15">
        <f>(((Area!N15/Pigments!$B$6)*Pigments!$B$5)/Physical!$D15)*Pigments!$I$2</f>
        <v>1.5322341561790991E-3</v>
      </c>
      <c r="O15">
        <f>(((Area!O15/Pigments!$B$6)*Pigments!$B$5)/Physical!$D15)*Pigments!$I$3</f>
        <v>1.4614440659009841E-2</v>
      </c>
      <c r="P15">
        <f>(((Area!P15/Pigments!$B$6)*Pigments!$B$5)/Physical!$D15)</f>
        <v>0</v>
      </c>
    </row>
    <row r="16" spans="1:16" x14ac:dyDescent="0.2">
      <c r="A16">
        <f>Physical!A16</f>
        <v>6</v>
      </c>
      <c r="B16">
        <f>(((Area!B16/Pigments!$B$6)*Pigments!$B$5)/Physical!$D16)*Pigments!$E$2</f>
        <v>1.4078144959577314</v>
      </c>
      <c r="C16">
        <f>(((Area!C16/Pigments!$B$6)*Pigments!$B$5)/Physical!$D16)*Pigments!$E$3</f>
        <v>4.6821019606986349E-2</v>
      </c>
      <c r="D16">
        <f>(((Area!D16/Pigments!$B$6)*Pigments!$B$5)/Physical!$D16)*Pigments!$E$4</f>
        <v>4.9988589946122215E-2</v>
      </c>
      <c r="E16">
        <f>(((Area!E16/Pigments!$B$6)*Pigments!$B$5)/Physical!$D16)*Pigments!$E$5</f>
        <v>0.12929545513553836</v>
      </c>
      <c r="F16">
        <f>(((Area!F16/Pigments!$B$6)*Pigments!$B$5)/Physical!$D16)*Pigments!$E$6</f>
        <v>4.6520740333309545E-2</v>
      </c>
      <c r="G16">
        <f>(((Area!G16/Pigments!$B$6)*Pigments!$B$5)/Physical!$D16)*Pigments!$E$7</f>
        <v>1.2861733060125825E-2</v>
      </c>
      <c r="H16">
        <f>(((Area!H16/Pigments!$B$6)*Pigments!$B$5)/Physical!$D16)*Pigments!$G$2</f>
        <v>6.7110981299319569E-2</v>
      </c>
      <c r="I16">
        <f>(((Area!I16/Pigments!$B$6)*Pigments!$B$5)/Physical!$D16)*Pigments!$G$3</f>
        <v>9.5313216442870722E-3</v>
      </c>
      <c r="J16">
        <f>(((Area!J16/Pigments!$B$6)*Pigments!$B$5)/Physical!$D16)*Pigments!$G$4</f>
        <v>0.14345706288705973</v>
      </c>
      <c r="K16">
        <f>(((Area!K16/Pigments!$B$6)*Pigments!$B$5)/Physical!$D16)*Pigments!$G$5</f>
        <v>1.5108629359866141</v>
      </c>
      <c r="L16">
        <f>(((Area!L16/Pigments!$B$6)*Pigments!$B$5)/Physical!$D16)*Pigments!$G$6</f>
        <v>1.5750378693442678E-3</v>
      </c>
      <c r="M16">
        <f>(((Area!M16/Pigments!$B$6)*Pigments!$B$5)/Physical!$D16)*Pigments!$G$7</f>
        <v>4.2301298192103202E-3</v>
      </c>
      <c r="N16">
        <f>(((Area!N16/Pigments!$B$6)*Pigments!$B$5)/Physical!$D16)*Pigments!$I$2</f>
        <v>1.6527564045954287E-2</v>
      </c>
      <c r="O16">
        <f>(((Area!O16/Pigments!$B$6)*Pigments!$B$5)/Physical!$D16)*Pigments!$I$3</f>
        <v>1.3572981600485454</v>
      </c>
      <c r="P16">
        <f>(((Area!P16/Pigments!$B$6)*Pigments!$B$5)/Physical!$D16)</f>
        <v>0</v>
      </c>
    </row>
    <row r="17" spans="1:16" x14ac:dyDescent="0.2">
      <c r="A17">
        <f>Physical!A17</f>
        <v>7</v>
      </c>
      <c r="B17">
        <f>(((Area!B17/Pigments!$B$6)*Pigments!$B$5)/Physical!$D17)*Pigments!$E$2</f>
        <v>0.42057593802076565</v>
      </c>
      <c r="C17">
        <f>(((Area!C17/Pigments!$B$6)*Pigments!$B$5)/Physical!$D17)*Pigments!$E$3</f>
        <v>1.5585099815101998E-2</v>
      </c>
      <c r="D17">
        <f>(((Area!D17/Pigments!$B$6)*Pigments!$B$5)/Physical!$D17)*Pigments!$E$4</f>
        <v>0.1309618498282466</v>
      </c>
      <c r="E17">
        <f>(((Area!E17/Pigments!$B$6)*Pigments!$B$5)/Physical!$D17)*Pigments!$E$5</f>
        <v>4.9382877202165804E-2</v>
      </c>
      <c r="F17">
        <f>(((Area!F17/Pigments!$B$6)*Pigments!$B$5)/Physical!$D17)*Pigments!$E$6</f>
        <v>8.5718453756100765E-2</v>
      </c>
      <c r="G17">
        <f>(((Area!G17/Pigments!$B$6)*Pigments!$B$5)/Physical!$D17)*Pigments!$E$7</f>
        <v>3.2289397574730622E-2</v>
      </c>
      <c r="H17">
        <f>(((Area!H17/Pigments!$B$6)*Pigments!$B$5)/Physical!$D17)*Pigments!$G$2</f>
        <v>4.2620775968690197E-2</v>
      </c>
      <c r="I17">
        <f>(((Area!I17/Pigments!$B$6)*Pigments!$B$5)/Physical!$D17)*Pigments!$G$3</f>
        <v>2.817660528320105E-2</v>
      </c>
      <c r="J17">
        <f>(((Area!J17/Pigments!$B$6)*Pigments!$B$5)/Physical!$D17)*Pigments!$G$4</f>
        <v>0.18043450581057421</v>
      </c>
      <c r="K17">
        <f>(((Area!K17/Pigments!$B$6)*Pigments!$B$5)/Physical!$D17)*Pigments!$G$5</f>
        <v>0.26317988096982625</v>
      </c>
      <c r="L17">
        <f>(((Area!L17/Pigments!$B$6)*Pigments!$B$5)/Physical!$D17)*Pigments!$G$6</f>
        <v>1.3106318076380823E-3</v>
      </c>
      <c r="M17">
        <f>(((Area!M17/Pigments!$B$6)*Pigments!$B$5)/Physical!$D17)*Pigments!$G$7</f>
        <v>2.08361882499055E-3</v>
      </c>
      <c r="N17">
        <f>(((Area!N17/Pigments!$B$6)*Pigments!$B$5)/Physical!$D17)*Pigments!$I$2</f>
        <v>5.5544483221749612E-3</v>
      </c>
      <c r="O17">
        <f>(((Area!O17/Pigments!$B$6)*Pigments!$B$5)/Physical!$D17)*Pigments!$I$3</f>
        <v>0.17936423360968518</v>
      </c>
      <c r="P17">
        <f>(((Area!P17/Pigments!$B$6)*Pigments!$B$5)/Physical!$D17)</f>
        <v>0</v>
      </c>
    </row>
    <row r="18" spans="1:16" x14ac:dyDescent="0.2">
      <c r="A18">
        <f>Physical!A18</f>
        <v>8</v>
      </c>
      <c r="B18">
        <f>(((Area!B18/Pigments!$B$6)*Pigments!$B$5)/Physical!$D18)*Pigments!$E$2</f>
        <v>4.5555714179076175E-2</v>
      </c>
      <c r="C18">
        <f>(((Area!C18/Pigments!$B$6)*Pigments!$B$5)/Physical!$D18)*Pigments!$E$3</f>
        <v>1.4345789463737635E-2</v>
      </c>
      <c r="D18">
        <f>(((Area!D18/Pigments!$B$6)*Pigments!$B$5)/Physical!$D18)*Pigments!$E$4</f>
        <v>0.10601747117467894</v>
      </c>
      <c r="E18">
        <f>(((Area!E18/Pigments!$B$6)*Pigments!$B$5)/Physical!$D18)*Pigments!$E$5</f>
        <v>2.0884149662492031E-2</v>
      </c>
      <c r="F18">
        <f>(((Area!F18/Pigments!$B$6)*Pigments!$B$5)/Physical!$D18)*Pigments!$E$6</f>
        <v>0.15253580184125301</v>
      </c>
      <c r="G18">
        <f>(((Area!G18/Pigments!$B$6)*Pigments!$B$5)/Physical!$D18)*Pigments!$E$7</f>
        <v>2.5501975466428833E-2</v>
      </c>
      <c r="H18">
        <f>(((Area!H18/Pigments!$B$6)*Pigments!$B$5)/Physical!$D18)*Pigments!$G$2</f>
        <v>2.693126262273773E-2</v>
      </c>
      <c r="I18">
        <f>(((Area!I18/Pigments!$B$6)*Pigments!$B$5)/Physical!$D18)*Pigments!$G$3</f>
        <v>3.3184243971825553E-2</v>
      </c>
      <c r="J18">
        <f>(((Area!J18/Pigments!$B$6)*Pigments!$B$5)/Physical!$D18)*Pigments!$G$4</f>
        <v>0.19626509104565842</v>
      </c>
      <c r="K18">
        <f>(((Area!K18/Pigments!$B$6)*Pigments!$B$5)/Physical!$D18)*Pigments!$G$5</f>
        <v>3.2681019937371519E-2</v>
      </c>
      <c r="L18">
        <f>(((Area!L18/Pigments!$B$6)*Pigments!$B$5)/Physical!$D18)*Pigments!$G$6</f>
        <v>1.1524320123322224E-3</v>
      </c>
      <c r="M18">
        <f>(((Area!M18/Pigments!$B$6)*Pigments!$B$5)/Physical!$D18)*Pigments!$G$7</f>
        <v>2.7903284862011331E-3</v>
      </c>
      <c r="N18">
        <f>(((Area!N18/Pigments!$B$6)*Pigments!$B$5)/Physical!$D18)*Pigments!$I$2</f>
        <v>1.0600313745047498E-3</v>
      </c>
      <c r="O18">
        <f>(((Area!O18/Pigments!$B$6)*Pigments!$B$5)/Physical!$D18)*Pigments!$I$3</f>
        <v>2.8025981653706945E-2</v>
      </c>
      <c r="P18">
        <f>(((Area!P18/Pigments!$B$6)*Pigments!$B$5)/Physical!$D18)</f>
        <v>0</v>
      </c>
    </row>
    <row r="19" spans="1:16" x14ac:dyDescent="0.2">
      <c r="A19">
        <f>Physical!A19</f>
        <v>9</v>
      </c>
      <c r="B19">
        <f>(((Area!B19/Pigments!$B$6)*Pigments!$B$5)/Physical!$D19)*Pigments!$E$2</f>
        <v>2.9559447302978156E-2</v>
      </c>
      <c r="C19">
        <f>(((Area!C19/Pigments!$B$6)*Pigments!$B$5)/Physical!$D19)*Pigments!$E$3</f>
        <v>4.313095816583375E-3</v>
      </c>
      <c r="D19">
        <f>(((Area!D19/Pigments!$B$6)*Pigments!$B$5)/Physical!$D19)*Pigments!$E$4</f>
        <v>9.7032744188832065E-2</v>
      </c>
      <c r="E19">
        <f>(((Area!E19/Pigments!$B$6)*Pigments!$B$5)/Physical!$D19)*Pigments!$E$5</f>
        <v>1.6826698180118862E-2</v>
      </c>
      <c r="F19">
        <f>(((Area!F19/Pigments!$B$6)*Pigments!$B$5)/Physical!$D19)*Pigments!$E$6</f>
        <v>0.16086695919758531</v>
      </c>
      <c r="G19">
        <f>(((Area!G19/Pigments!$B$6)*Pigments!$B$5)/Physical!$D19)*Pigments!$E$7</f>
        <v>2.0690899719641338E-2</v>
      </c>
      <c r="H19">
        <f>(((Area!H19/Pigments!$B$6)*Pigments!$B$5)/Physical!$D19)*Pigments!$G$2</f>
        <v>1.7541600880069765E-2</v>
      </c>
      <c r="I19">
        <f>(((Area!I19/Pigments!$B$6)*Pigments!$B$5)/Physical!$D19)*Pigments!$G$3</f>
        <v>1.621432820182828E-2</v>
      </c>
      <c r="J19">
        <f>(((Area!J19/Pigments!$B$6)*Pigments!$B$5)/Physical!$D19)*Pigments!$G$4</f>
        <v>0.13872890437842558</v>
      </c>
      <c r="K19">
        <f>(((Area!K19/Pigments!$B$6)*Pigments!$B$5)/Physical!$D19)*Pigments!$G$5</f>
        <v>1.982959006215973E-2</v>
      </c>
      <c r="L19">
        <f>(((Area!L19/Pigments!$B$6)*Pigments!$B$5)/Physical!$D19)*Pigments!$G$6</f>
        <v>6.6876910578148778E-4</v>
      </c>
      <c r="M19">
        <f>(((Area!M19/Pigments!$B$6)*Pigments!$B$5)/Physical!$D19)*Pigments!$G$7</f>
        <v>3.3153765599062053E-3</v>
      </c>
      <c r="N19">
        <f>(((Area!N19/Pigments!$B$6)*Pigments!$B$5)/Physical!$D19)*Pigments!$I$2</f>
        <v>1.1203216545538114E-3</v>
      </c>
      <c r="O19">
        <f>(((Area!O19/Pigments!$B$6)*Pigments!$B$5)/Physical!$D19)*Pigments!$I$3</f>
        <v>9.9574762477307992E-3</v>
      </c>
      <c r="P19">
        <f>(((Area!P19/Pigments!$B$6)*Pigments!$B$5)/Physical!$D19)</f>
        <v>0</v>
      </c>
    </row>
    <row r="20" spans="1:16" x14ac:dyDescent="0.2">
      <c r="A20">
        <f>Physical!A20</f>
        <v>10</v>
      </c>
      <c r="B20">
        <f>(((Area!B20/Pigments!$B$6)*Pigments!$B$5)/Physical!$D20)*Pigments!$E$2</f>
        <v>0.19024630358780276</v>
      </c>
      <c r="C20">
        <f>(((Area!C20/Pigments!$B$6)*Pigments!$B$5)/Physical!$D20)*Pigments!$E$3</f>
        <v>6.790985921440138E-3</v>
      </c>
      <c r="D20">
        <f>(((Area!D20/Pigments!$B$6)*Pigments!$B$5)/Physical!$D20)*Pigments!$E$4</f>
        <v>8.7311303506430238E-2</v>
      </c>
      <c r="E20">
        <f>(((Area!E20/Pigments!$B$6)*Pigments!$B$5)/Physical!$D20)*Pigments!$E$5</f>
        <v>2.7828468418560355E-2</v>
      </c>
      <c r="F20">
        <f>(((Area!F20/Pigments!$B$6)*Pigments!$B$5)/Physical!$D20)*Pigments!$E$6</f>
        <v>4.9590127090575302E-2</v>
      </c>
      <c r="G20">
        <f>(((Area!G20/Pigments!$B$6)*Pigments!$B$5)/Physical!$D20)*Pigments!$E$7</f>
        <v>1.2970917773200939E-2</v>
      </c>
      <c r="H20">
        <f>(((Area!H20/Pigments!$B$6)*Pigments!$B$5)/Physical!$D20)*Pigments!$G$2</f>
        <v>7.0910858322644765E-3</v>
      </c>
      <c r="I20">
        <f>(((Area!I20/Pigments!$B$6)*Pigments!$B$5)/Physical!$D20)*Pigments!$G$3</f>
        <v>1.3798029599123695E-3</v>
      </c>
      <c r="J20">
        <f>(((Area!J20/Pigments!$B$6)*Pigments!$B$5)/Physical!$D20)*Pigments!$G$4</f>
        <v>1.0274987430594294E-2</v>
      </c>
      <c r="K20">
        <f>(((Area!K20/Pigments!$B$6)*Pigments!$B$5)/Physical!$D20)*Pigments!$G$5</f>
        <v>0.17794230247418033</v>
      </c>
      <c r="L20">
        <f>(((Area!L20/Pigments!$B$6)*Pigments!$B$5)/Physical!$D20)*Pigments!$G$6</f>
        <v>5.0738611955694331E-5</v>
      </c>
      <c r="M20">
        <f>(((Area!M20/Pigments!$B$6)*Pigments!$B$5)/Physical!$D20)*Pigments!$G$7</f>
        <v>0</v>
      </c>
      <c r="N20">
        <f>(((Area!N20/Pigments!$B$6)*Pigments!$B$5)/Physical!$D20)*Pigments!$I$2</f>
        <v>2.4236182128712994E-3</v>
      </c>
      <c r="O20">
        <f>(((Area!O20/Pigments!$B$6)*Pigments!$B$5)/Physical!$D20)*Pigments!$I$3</f>
        <v>7.7915623848979015E-2</v>
      </c>
      <c r="P20">
        <f>(((Area!P20/Pigments!$B$6)*Pigments!$B$5)/Physical!$D20)</f>
        <v>0</v>
      </c>
    </row>
    <row r="21" spans="1:16" x14ac:dyDescent="0.2">
      <c r="A21">
        <f>Physical!A21</f>
        <v>11</v>
      </c>
      <c r="B21">
        <f>(((Area!B21/Pigments!$B$6)*Pigments!$B$5)/Physical!$D21)*Pigments!$E$2</f>
        <v>5.7421056905315661E-2</v>
      </c>
      <c r="C21">
        <f>(((Area!C21/Pigments!$B$6)*Pigments!$B$5)/Physical!$D21)*Pigments!$E$3</f>
        <v>7.1652089502318344E-3</v>
      </c>
      <c r="D21">
        <f>(((Area!D21/Pigments!$B$6)*Pigments!$B$5)/Physical!$D21)*Pigments!$E$4</f>
        <v>0.11533371165228511</v>
      </c>
      <c r="E21">
        <f>(((Area!E21/Pigments!$B$6)*Pigments!$B$5)/Physical!$D21)*Pigments!$E$5</f>
        <v>1.8050214780378892E-2</v>
      </c>
      <c r="F21">
        <f>(((Area!F21/Pigments!$B$6)*Pigments!$B$5)/Physical!$D21)*Pigments!$E$6</f>
        <v>0.13839093300182087</v>
      </c>
      <c r="G21">
        <f>(((Area!G21/Pigments!$B$6)*Pigments!$B$5)/Physical!$D21)*Pigments!$E$7</f>
        <v>1.998089516683894E-2</v>
      </c>
      <c r="H21">
        <f>(((Area!H21/Pigments!$B$6)*Pigments!$B$5)/Physical!$D21)*Pigments!$G$2</f>
        <v>3.7214068456453989E-2</v>
      </c>
      <c r="I21">
        <f>(((Area!I21/Pigments!$B$6)*Pigments!$B$5)/Physical!$D21)*Pigments!$G$3</f>
        <v>3.6020604798607567E-2</v>
      </c>
      <c r="J21">
        <f>(((Area!J21/Pigments!$B$6)*Pigments!$B$5)/Physical!$D21)*Pigments!$G$4</f>
        <v>0.25966360445778625</v>
      </c>
      <c r="K21">
        <f>(((Area!K21/Pigments!$B$6)*Pigments!$B$5)/Physical!$D21)*Pigments!$G$5</f>
        <v>1.4389082419793656E-2</v>
      </c>
      <c r="L21">
        <f>(((Area!L21/Pigments!$B$6)*Pigments!$B$5)/Physical!$D21)*Pigments!$G$6</f>
        <v>2.0463034773792908E-3</v>
      </c>
      <c r="M21">
        <f>(((Area!M21/Pigments!$B$6)*Pigments!$B$5)/Physical!$D21)*Pigments!$G$7</f>
        <v>7.9294040254280652E-3</v>
      </c>
      <c r="N21">
        <f>(((Area!N21/Pigments!$B$6)*Pigments!$B$5)/Physical!$D21)*Pigments!$I$2</f>
        <v>1.0359778996815768E-3</v>
      </c>
      <c r="O21">
        <f>(((Area!O21/Pigments!$B$6)*Pigments!$B$5)/Physical!$D21)*Pigments!$I$3</f>
        <v>1.9392916551940236E-2</v>
      </c>
      <c r="P21">
        <f>(((Area!P21/Pigments!$B$6)*Pigments!$B$5)/Physical!$D21)</f>
        <v>0</v>
      </c>
    </row>
    <row r="22" spans="1:16" x14ac:dyDescent="0.2">
      <c r="A22">
        <f>Physical!A22</f>
        <v>12</v>
      </c>
      <c r="B22">
        <f>(((Area!B22/Pigments!$B$6)*Pigments!$B$5)/Physical!$D22)*Pigments!$E$2</f>
        <v>3.0622357702933693E-2</v>
      </c>
      <c r="C22">
        <f>(((Area!C22/Pigments!$B$6)*Pigments!$B$5)/Physical!$D22)*Pigments!$E$3</f>
        <v>3.1835735881313378E-3</v>
      </c>
      <c r="D22">
        <f>(((Area!D22/Pigments!$B$6)*Pigments!$B$5)/Physical!$D22)*Pigments!$E$4</f>
        <v>4.1920799978550437E-2</v>
      </c>
      <c r="E22">
        <f>(((Area!E22/Pigments!$B$6)*Pigments!$B$5)/Physical!$D22)*Pigments!$E$5</f>
        <v>5.7019669405489566E-3</v>
      </c>
      <c r="F22">
        <f>(((Area!F22/Pigments!$B$6)*Pigments!$B$5)/Physical!$D22)*Pigments!$E$6</f>
        <v>9.0131658036028642E-2</v>
      </c>
      <c r="G22">
        <f>(((Area!G22/Pigments!$B$6)*Pigments!$B$5)/Physical!$D22)*Pigments!$E$7</f>
        <v>1.0780996089377921E-2</v>
      </c>
      <c r="H22">
        <f>(((Area!H22/Pigments!$B$6)*Pigments!$B$5)/Physical!$D22)*Pigments!$G$2</f>
        <v>2.318426571796383E-2</v>
      </c>
      <c r="I22">
        <f>(((Area!I22/Pigments!$B$6)*Pigments!$B$5)/Physical!$D22)*Pigments!$G$3</f>
        <v>1.7482396623933808E-2</v>
      </c>
      <c r="J22">
        <f>(((Area!J22/Pigments!$B$6)*Pigments!$B$5)/Physical!$D22)*Pigments!$G$4</f>
        <v>0.13275230421692141</v>
      </c>
      <c r="K22">
        <f>(((Area!K22/Pigments!$B$6)*Pigments!$B$5)/Physical!$D22)*Pigments!$G$5</f>
        <v>1.2422937444884537E-2</v>
      </c>
      <c r="L22">
        <f>(((Area!L22/Pigments!$B$6)*Pigments!$B$5)/Physical!$D22)*Pigments!$G$6</f>
        <v>9.161492281490268E-4</v>
      </c>
      <c r="M22">
        <f>(((Area!M22/Pigments!$B$6)*Pigments!$B$5)/Physical!$D22)*Pigments!$G$7</f>
        <v>1.9031189298430713E-3</v>
      </c>
      <c r="N22">
        <f>(((Area!N22/Pigments!$B$6)*Pigments!$B$5)/Physical!$D22)*Pigments!$I$2</f>
        <v>7.6777452636229233E-4</v>
      </c>
      <c r="O22">
        <f>(((Area!O22/Pigments!$B$6)*Pigments!$B$5)/Physical!$D22)*Pigments!$I$3</f>
        <v>1.3718858697338214E-2</v>
      </c>
      <c r="P22">
        <f>(((Area!P22/Pigments!$B$6)*Pigments!$B$5)/Physical!$D22)</f>
        <v>0</v>
      </c>
    </row>
    <row r="23" spans="1:16" x14ac:dyDescent="0.2">
      <c r="A23">
        <f>Physical!A23</f>
        <v>13</v>
      </c>
      <c r="B23">
        <f>(((Area!B23/Pigments!$B$6)*Pigments!$B$5)/Physical!$D23)*Pigments!$E$2</f>
        <v>1.3973239566916503E-2</v>
      </c>
      <c r="C23">
        <f>(((Area!C23/Pigments!$B$6)*Pigments!$B$5)/Physical!$D23)*Pigments!$E$3</f>
        <v>1.3888167711625632E-3</v>
      </c>
      <c r="D23">
        <f>(((Area!D23/Pigments!$B$6)*Pigments!$B$5)/Physical!$D23)*Pigments!$E$4</f>
        <v>6.1421961391949199E-2</v>
      </c>
      <c r="E23">
        <f>(((Area!E23/Pigments!$B$6)*Pigments!$B$5)/Physical!$D23)*Pigments!$E$5</f>
        <v>9.151958054257248E-3</v>
      </c>
      <c r="F23">
        <f>(((Area!F23/Pigments!$B$6)*Pigments!$B$5)/Physical!$D23)*Pigments!$E$6</f>
        <v>0.10191606270469794</v>
      </c>
      <c r="G23">
        <f>(((Area!G23/Pigments!$B$6)*Pigments!$B$5)/Physical!$D23)*Pigments!$E$7</f>
        <v>1.5263148863412419E-2</v>
      </c>
      <c r="H23">
        <f>(((Area!H23/Pigments!$B$6)*Pigments!$B$5)/Physical!$D23)*Pigments!$G$2</f>
        <v>1.4837653137113374E-2</v>
      </c>
      <c r="I23">
        <f>(((Area!I23/Pigments!$B$6)*Pigments!$B$5)/Physical!$D23)*Pigments!$G$3</f>
        <v>1.5889798605705233E-2</v>
      </c>
      <c r="J23">
        <f>(((Area!J23/Pigments!$B$6)*Pigments!$B$5)/Physical!$D23)*Pigments!$G$4</f>
        <v>0.15526388241288333</v>
      </c>
      <c r="K23">
        <f>(((Area!K23/Pigments!$B$6)*Pigments!$B$5)/Physical!$D23)*Pigments!$G$5</f>
        <v>1.038178072330335E-2</v>
      </c>
      <c r="L23">
        <f>(((Area!L23/Pigments!$B$6)*Pigments!$B$5)/Physical!$D23)*Pigments!$G$6</f>
        <v>7.0757187190411081E-4</v>
      </c>
      <c r="M23">
        <f>(((Area!M23/Pigments!$B$6)*Pigments!$B$5)/Physical!$D23)*Pigments!$G$7</f>
        <v>6.8872109350280476E-3</v>
      </c>
      <c r="N23">
        <f>(((Area!N23/Pigments!$B$6)*Pigments!$B$5)/Physical!$D23)*Pigments!$I$2</f>
        <v>2.407448662872529E-3</v>
      </c>
      <c r="O23">
        <f>(((Area!O23/Pigments!$B$6)*Pigments!$B$5)/Physical!$D23)*Pigments!$I$3</f>
        <v>1.0672252732466497E-2</v>
      </c>
      <c r="P23">
        <f>(((Area!P23/Pigments!$B$6)*Pigments!$B$5)/Physical!$D23)</f>
        <v>0</v>
      </c>
    </row>
    <row r="24" spans="1:16" x14ac:dyDescent="0.2">
      <c r="A24">
        <f>Physical!A24</f>
        <v>0</v>
      </c>
      <c r="B24" t="e">
        <f>(((Area!B24/Pigments!$B$6)*Pigments!$B$5)/Physical!$D24)*Pigments!$E$2</f>
        <v>#DIV/0!</v>
      </c>
      <c r="C24" t="e">
        <f>(((Area!C24/Pigments!$B$6)*Pigments!$B$5)/Physical!$D24)*Pigments!$E$3</f>
        <v>#DIV/0!</v>
      </c>
      <c r="D24" t="e">
        <f>(((Area!D24/Pigments!$B$6)*Pigments!$B$5)/Physical!$D24)*Pigments!$E$4</f>
        <v>#DIV/0!</v>
      </c>
      <c r="E24" t="e">
        <f>(((Area!E24/Pigments!$B$6)*Pigments!$B$5)/Physical!$D24)*Pigments!$E$5</f>
        <v>#DIV/0!</v>
      </c>
      <c r="F24" t="e">
        <f>(((Area!F24/Pigments!$B$6)*Pigments!$B$5)/Physical!$D24)*Pigments!$E$6</f>
        <v>#DIV/0!</v>
      </c>
      <c r="G24" t="e">
        <f>(((Area!G24/Pigments!$B$6)*Pigments!$B$5)/Physical!$D24)*Pigments!$E$7</f>
        <v>#DIV/0!</v>
      </c>
      <c r="H24" t="e">
        <f>(((Area!H24/Pigments!$B$6)*Pigments!$B$5)/Physical!$D24)*Pigments!$G$2</f>
        <v>#DIV/0!</v>
      </c>
      <c r="I24" t="e">
        <f>(((Area!I24/Pigments!$B$6)*Pigments!$B$5)/Physical!$D24)*Pigments!$G$3</f>
        <v>#DIV/0!</v>
      </c>
      <c r="J24" t="e">
        <f>(((Area!J24/Pigments!$B$6)*Pigments!$B$5)/Physical!$D24)*Pigments!$G$4</f>
        <v>#DIV/0!</v>
      </c>
      <c r="K24" t="e">
        <f>(((Area!K24/Pigments!$B$6)*Pigments!$B$5)/Physical!$D24)*Pigments!$G$5</f>
        <v>#DIV/0!</v>
      </c>
      <c r="L24" t="e">
        <f>(((Area!L24/Pigments!$B$6)*Pigments!$B$5)/Physical!$D24)*Pigments!$G$6</f>
        <v>#DIV/0!</v>
      </c>
      <c r="M24" t="e">
        <f>(((Area!M24/Pigments!$B$6)*Pigments!$B$5)/Physical!$D24)*Pigments!$G$7</f>
        <v>#DIV/0!</v>
      </c>
      <c r="N24" t="e">
        <f>(((Area!N24/Pigments!$B$6)*Pigments!$B$5)/Physical!$D24)*Pigments!$I$2</f>
        <v>#DIV/0!</v>
      </c>
      <c r="O24" t="e">
        <f>(((Area!O24/Pigments!$B$6)*Pigments!$B$5)/Physical!$D24)</f>
        <v>#DIV/0!</v>
      </c>
      <c r="P24" t="e">
        <f>(((Area!P24/Pigments!$B$6)*Pigments!$B$5)/Physical!$D24)</f>
        <v>#DIV/0!</v>
      </c>
    </row>
    <row r="25" spans="1:16" x14ac:dyDescent="0.2">
      <c r="A25">
        <f>Physical!A25</f>
        <v>0</v>
      </c>
      <c r="B25" t="e">
        <f>(((Area!B25/Pigments!$B$6)*Pigments!$B$5)/Physical!$D25)*Pigments!$E$2</f>
        <v>#DIV/0!</v>
      </c>
      <c r="C25" t="e">
        <f>(((Area!C25/Pigments!$B$6)*Pigments!$B$5)/Physical!$D25)*Pigments!$E$3</f>
        <v>#DIV/0!</v>
      </c>
      <c r="D25" t="e">
        <f>(((Area!D25/Pigments!$B$6)*Pigments!$B$5)/Physical!$D25)*Pigments!$E$4</f>
        <v>#DIV/0!</v>
      </c>
      <c r="E25" t="e">
        <f>(((Area!E25/Pigments!$B$6)*Pigments!$B$5)/Physical!$D25)*Pigments!$E$5</f>
        <v>#DIV/0!</v>
      </c>
      <c r="F25" t="e">
        <f>(((Area!F25/Pigments!$B$6)*Pigments!$B$5)/Physical!$D25)*Pigments!$E$6</f>
        <v>#DIV/0!</v>
      </c>
      <c r="G25" t="e">
        <f>(((Area!G25/Pigments!$B$6)*Pigments!$B$5)/Physical!$D25)*Pigments!$E$7</f>
        <v>#DIV/0!</v>
      </c>
      <c r="H25" t="e">
        <f>(((Area!H25/Pigments!$B$6)*Pigments!$B$5)/Physical!$D25)*Pigments!$G$2</f>
        <v>#DIV/0!</v>
      </c>
      <c r="I25" t="e">
        <f>(((Area!I25/Pigments!$B$6)*Pigments!$B$5)/Physical!$D25)*Pigments!$G$3</f>
        <v>#DIV/0!</v>
      </c>
      <c r="J25" t="e">
        <f>(((Area!J25/Pigments!$B$6)*Pigments!$B$5)/Physical!$D25)*Pigments!$G$4</f>
        <v>#DIV/0!</v>
      </c>
      <c r="K25" t="e">
        <f>(((Area!K25/Pigments!$B$6)*Pigments!$B$5)/Physical!$D25)*Pigments!$G$5</f>
        <v>#DIV/0!</v>
      </c>
      <c r="L25" t="e">
        <f>(((Area!L25/Pigments!$B$6)*Pigments!$B$5)/Physical!$D25)*Pigments!$G$6</f>
        <v>#DIV/0!</v>
      </c>
      <c r="M25" t="e">
        <f>(((Area!M25/Pigments!$B$6)*Pigments!$B$5)/Physical!$D25)*Pigments!$G$7</f>
        <v>#DIV/0!</v>
      </c>
      <c r="N25" t="e">
        <f>(((Area!N25/Pigments!$B$6)*Pigments!$B$5)/Physical!$D25)*Pigments!$I$2</f>
        <v>#DIV/0!</v>
      </c>
      <c r="O25" t="e">
        <f>(((Area!O25/Pigments!$B$6)*Pigments!$B$5)/Physical!$D25)</f>
        <v>#DIV/0!</v>
      </c>
      <c r="P25" t="e">
        <f>(((Area!P25/Pigments!$B$6)*Pigments!$B$5)/Physical!$D25)</f>
        <v>#DIV/0!</v>
      </c>
    </row>
    <row r="26" spans="1:16" x14ac:dyDescent="0.2">
      <c r="A26">
        <f>Physical!A26</f>
        <v>0</v>
      </c>
      <c r="B26" t="e">
        <f>(((Area!B26/Pigments!$B$6)*Pigments!$B$5)/Physical!$D26)*Pigments!$E$2</f>
        <v>#DIV/0!</v>
      </c>
      <c r="C26" t="e">
        <f>(((Area!C26/Pigments!$B$6)*Pigments!$B$5)/Physical!$D26)*Pigments!$E$3</f>
        <v>#DIV/0!</v>
      </c>
      <c r="D26" t="e">
        <f>(((Area!D26/Pigments!$B$6)*Pigments!$B$5)/Physical!$D26)*Pigments!$E$4</f>
        <v>#DIV/0!</v>
      </c>
      <c r="E26" t="e">
        <f>(((Area!E26/Pigments!$B$6)*Pigments!$B$5)/Physical!$D26)*Pigments!$E$5</f>
        <v>#DIV/0!</v>
      </c>
      <c r="F26" t="e">
        <f>(((Area!F26/Pigments!$B$6)*Pigments!$B$5)/Physical!$D26)*Pigments!$E$6</f>
        <v>#DIV/0!</v>
      </c>
      <c r="G26" t="e">
        <f>(((Area!G26/Pigments!$B$6)*Pigments!$B$5)/Physical!$D26)*Pigments!$E$7</f>
        <v>#DIV/0!</v>
      </c>
      <c r="H26" t="e">
        <f>(((Area!H26/Pigments!$B$6)*Pigments!$B$5)/Physical!$D26)*Pigments!$G$2</f>
        <v>#DIV/0!</v>
      </c>
      <c r="I26" t="e">
        <f>(((Area!I26/Pigments!$B$6)*Pigments!$B$5)/Physical!$D26)*Pigments!$G$3</f>
        <v>#DIV/0!</v>
      </c>
      <c r="J26" t="e">
        <f>(((Area!J26/Pigments!$B$6)*Pigments!$B$5)/Physical!$D26)*Pigments!$G$4</f>
        <v>#DIV/0!</v>
      </c>
      <c r="K26" t="e">
        <f>(((Area!K26/Pigments!$B$6)*Pigments!$B$5)/Physical!$D26)*Pigments!$G$5</f>
        <v>#DIV/0!</v>
      </c>
      <c r="L26" t="e">
        <f>(((Area!L26/Pigments!$B$6)*Pigments!$B$5)/Physical!$D26)*Pigments!$G$6</f>
        <v>#DIV/0!</v>
      </c>
      <c r="M26" t="e">
        <f>(((Area!M26/Pigments!$B$6)*Pigments!$B$5)/Physical!$D26)*Pigments!$G$7</f>
        <v>#DIV/0!</v>
      </c>
      <c r="N26" t="e">
        <f>(((Area!N26/Pigments!$B$6)*Pigments!$B$5)/Physical!$D26)*Pigments!$I$2</f>
        <v>#DIV/0!</v>
      </c>
      <c r="O26" t="e">
        <f>(((Area!O26/Pigments!$B$6)*Pigments!$B$5)/Physical!$D26)</f>
        <v>#DIV/0!</v>
      </c>
      <c r="P26" t="e">
        <f>(((Area!P26/Pigments!$B$6)*Pigments!$B$5)/Physical!$D26)</f>
        <v>#DIV/0!</v>
      </c>
    </row>
    <row r="27" spans="1:16" x14ac:dyDescent="0.2">
      <c r="A27">
        <f>Physical!A27</f>
        <v>0</v>
      </c>
      <c r="B27" t="e">
        <f>(((Area!B27/Pigments!$B$6)*Pigments!$B$5)/Physical!$D27)*Pigments!$E$2</f>
        <v>#DIV/0!</v>
      </c>
      <c r="C27" t="e">
        <f>(((Area!C27/Pigments!$B$6)*Pigments!$B$5)/Physical!$D27)*Pigments!$E$3</f>
        <v>#DIV/0!</v>
      </c>
      <c r="D27" t="e">
        <f>(((Area!D27/Pigments!$B$6)*Pigments!$B$5)/Physical!$D27)*Pigments!$E$4</f>
        <v>#DIV/0!</v>
      </c>
      <c r="E27" t="e">
        <f>(((Area!E27/Pigments!$B$6)*Pigments!$B$5)/Physical!$D27)*Pigments!$E$5</f>
        <v>#DIV/0!</v>
      </c>
      <c r="F27" t="e">
        <f>(((Area!F27/Pigments!$B$6)*Pigments!$B$5)/Physical!$D27)*Pigments!$E$6</f>
        <v>#DIV/0!</v>
      </c>
      <c r="G27" t="e">
        <f>(((Area!G27/Pigments!$B$6)*Pigments!$B$5)/Physical!$D27)*Pigments!$E$7</f>
        <v>#DIV/0!</v>
      </c>
      <c r="H27" t="e">
        <f>(((Area!H27/Pigments!$B$6)*Pigments!$B$5)/Physical!$D27)*Pigments!$G$2</f>
        <v>#DIV/0!</v>
      </c>
      <c r="I27" t="e">
        <f>(((Area!I27/Pigments!$B$6)*Pigments!$B$5)/Physical!$D27)*Pigments!$G$3</f>
        <v>#DIV/0!</v>
      </c>
      <c r="J27" t="e">
        <f>(((Area!J27/Pigments!$B$6)*Pigments!$B$5)/Physical!$D27)*Pigments!$G$4</f>
        <v>#DIV/0!</v>
      </c>
      <c r="K27" t="e">
        <f>(((Area!K27/Pigments!$B$6)*Pigments!$B$5)/Physical!$D27)*Pigments!$G$5</f>
        <v>#DIV/0!</v>
      </c>
      <c r="L27" t="e">
        <f>(((Area!L27/Pigments!$B$6)*Pigments!$B$5)/Physical!$D27)*Pigments!$G$6</f>
        <v>#DIV/0!</v>
      </c>
      <c r="M27" t="e">
        <f>(((Area!M27/Pigments!$B$6)*Pigments!$B$5)/Physical!$D27)*Pigments!$G$7</f>
        <v>#DIV/0!</v>
      </c>
      <c r="N27" t="e">
        <f>(((Area!N27/Pigments!$B$6)*Pigments!$B$5)/Physical!$D27)*Pigments!$I$2</f>
        <v>#DIV/0!</v>
      </c>
      <c r="O27" t="e">
        <f>(((Area!O27/Pigments!$B$6)*Pigments!$B$5)/Physical!$D27)</f>
        <v>#DIV/0!</v>
      </c>
      <c r="P27" t="e">
        <f>(((Area!P27/Pigments!$B$6)*Pigments!$B$5)/Physical!$D27)</f>
        <v>#DIV/0!</v>
      </c>
    </row>
    <row r="28" spans="1:16" x14ac:dyDescent="0.2">
      <c r="A28">
        <f>Physical!A28</f>
        <v>0</v>
      </c>
      <c r="B28" t="e">
        <f>(((Area!B28/Pigments!$B$6)*Pigments!$B$5)/Physical!$D28)*Pigments!$E$2</f>
        <v>#DIV/0!</v>
      </c>
      <c r="C28" t="e">
        <f>(((Area!C28/Pigments!$B$6)*Pigments!$B$5)/Physical!$D28)*Pigments!$E$3</f>
        <v>#DIV/0!</v>
      </c>
      <c r="D28" t="e">
        <f>(((Area!D28/Pigments!$B$6)*Pigments!$B$5)/Physical!$D28)*Pigments!$E$4</f>
        <v>#DIV/0!</v>
      </c>
      <c r="E28" t="e">
        <f>(((Area!E28/Pigments!$B$6)*Pigments!$B$5)/Physical!$D28)*Pigments!$E$5</f>
        <v>#DIV/0!</v>
      </c>
      <c r="F28" t="e">
        <f>(((Area!F28/Pigments!$B$6)*Pigments!$B$5)/Physical!$D28)*Pigments!$E$6</f>
        <v>#DIV/0!</v>
      </c>
      <c r="G28" t="e">
        <f>(((Area!G28/Pigments!$B$6)*Pigments!$B$5)/Physical!$D28)*Pigments!$E$7</f>
        <v>#DIV/0!</v>
      </c>
      <c r="H28" t="e">
        <f>(((Area!H28/Pigments!$B$6)*Pigments!$B$5)/Physical!$D28)*Pigments!$G$2</f>
        <v>#DIV/0!</v>
      </c>
      <c r="I28" t="e">
        <f>(((Area!I28/Pigments!$B$6)*Pigments!$B$5)/Physical!$D28)*Pigments!$G$3</f>
        <v>#DIV/0!</v>
      </c>
      <c r="J28" t="e">
        <f>(((Area!J28/Pigments!$B$6)*Pigments!$B$5)/Physical!$D28)*Pigments!$G$4</f>
        <v>#DIV/0!</v>
      </c>
      <c r="K28" t="e">
        <f>(((Area!K28/Pigments!$B$6)*Pigments!$B$5)/Physical!$D28)*Pigments!$G$5</f>
        <v>#DIV/0!</v>
      </c>
      <c r="L28" t="e">
        <f>(((Area!L28/Pigments!$B$6)*Pigments!$B$5)/Physical!$D28)*Pigments!$G$6</f>
        <v>#DIV/0!</v>
      </c>
      <c r="M28" t="e">
        <f>(((Area!M28/Pigments!$B$6)*Pigments!$B$5)/Physical!$D28)*Pigments!$G$7</f>
        <v>#DIV/0!</v>
      </c>
      <c r="N28" t="e">
        <f>(((Area!N28/Pigments!$B$6)*Pigments!$B$5)/Physical!$D28)*Pigments!$I$2</f>
        <v>#DIV/0!</v>
      </c>
      <c r="O28" t="e">
        <f>(((Area!O28/Pigments!$B$6)*Pigments!$B$5)/Physical!$D28)</f>
        <v>#DIV/0!</v>
      </c>
      <c r="P28" t="e">
        <f>(((Area!P28/Pigments!$B$6)*Pigments!$B$5)/Physical!$D28)</f>
        <v>#DIV/0!</v>
      </c>
    </row>
    <row r="29" spans="1:16" x14ac:dyDescent="0.2">
      <c r="A29">
        <f>Physical!A29</f>
        <v>0</v>
      </c>
      <c r="B29" t="e">
        <f>(((Area!B29/Pigments!$B$6)*Pigments!$B$5)/Physical!$D29)*Pigments!$E$2</f>
        <v>#DIV/0!</v>
      </c>
      <c r="C29" t="e">
        <f>(((Area!C29/Pigments!$B$6)*Pigments!$B$5)/Physical!$D29)*Pigments!$E$3</f>
        <v>#DIV/0!</v>
      </c>
      <c r="D29" t="e">
        <f>(((Area!D29/Pigments!$B$6)*Pigments!$B$5)/Physical!$D29)*Pigments!$E$4</f>
        <v>#DIV/0!</v>
      </c>
      <c r="E29" t="e">
        <f>(((Area!E29/Pigments!$B$6)*Pigments!$B$5)/Physical!$D29)*Pigments!$E$5</f>
        <v>#DIV/0!</v>
      </c>
      <c r="F29" t="e">
        <f>(((Area!F29/Pigments!$B$6)*Pigments!$B$5)/Physical!$D29)*Pigments!$E$6</f>
        <v>#DIV/0!</v>
      </c>
      <c r="G29" t="e">
        <f>(((Area!G29/Pigments!$B$6)*Pigments!$B$5)/Physical!$D29)*Pigments!$E$7</f>
        <v>#DIV/0!</v>
      </c>
      <c r="H29" t="e">
        <f>(((Area!H29/Pigments!$B$6)*Pigments!$B$5)/Physical!$D29)*Pigments!$G$2</f>
        <v>#DIV/0!</v>
      </c>
      <c r="I29" t="e">
        <f>(((Area!I29/Pigments!$B$6)*Pigments!$B$5)/Physical!$D29)*Pigments!$G$3</f>
        <v>#DIV/0!</v>
      </c>
      <c r="J29" t="e">
        <f>(((Area!J29/Pigments!$B$6)*Pigments!$B$5)/Physical!$D29)*Pigments!$G$4</f>
        <v>#DIV/0!</v>
      </c>
      <c r="K29" t="e">
        <f>(((Area!K29/Pigments!$B$6)*Pigments!$B$5)/Physical!$D29)*Pigments!$G$5</f>
        <v>#DIV/0!</v>
      </c>
      <c r="L29" t="e">
        <f>(((Area!L29/Pigments!$B$6)*Pigments!$B$5)/Physical!$D29)*Pigments!$G$6</f>
        <v>#DIV/0!</v>
      </c>
      <c r="M29" t="e">
        <f>(((Area!M29/Pigments!$B$6)*Pigments!$B$5)/Physical!$D29)*Pigments!$G$7</f>
        <v>#DIV/0!</v>
      </c>
      <c r="N29" t="e">
        <f>(((Area!N29/Pigments!$B$6)*Pigments!$B$5)/Physical!$D29)*Pigments!$I$2</f>
        <v>#DIV/0!</v>
      </c>
      <c r="O29" t="e">
        <f>(((Area!O29/Pigments!$B$6)*Pigments!$B$5)/Physical!$D29)</f>
        <v>#DIV/0!</v>
      </c>
      <c r="P29" t="e">
        <f>(((Area!P29/Pigments!$B$6)*Pigments!$B$5)/Physical!$D29)</f>
        <v>#DIV/0!</v>
      </c>
    </row>
    <row r="30" spans="1:16" x14ac:dyDescent="0.2">
      <c r="A30">
        <f>Physical!A30</f>
        <v>0</v>
      </c>
      <c r="B30" t="e">
        <f>(((Area!B30/Pigments!$B$6)*Pigments!$B$5)/Physical!$D30)*Pigments!$E$2</f>
        <v>#DIV/0!</v>
      </c>
      <c r="C30" t="e">
        <f>(((Area!C30/Pigments!$B$6)*Pigments!$B$5)/Physical!$D30)*Pigments!$E$3</f>
        <v>#DIV/0!</v>
      </c>
      <c r="D30" t="e">
        <f>(((Area!D30/Pigments!$B$6)*Pigments!$B$5)/Physical!$D30)*Pigments!$E$4</f>
        <v>#DIV/0!</v>
      </c>
      <c r="E30" t="e">
        <f>(((Area!E30/Pigments!$B$6)*Pigments!$B$5)/Physical!$D30)*Pigments!$E$5</f>
        <v>#DIV/0!</v>
      </c>
      <c r="F30" t="e">
        <f>(((Area!F30/Pigments!$B$6)*Pigments!$B$5)/Physical!$D30)*Pigments!$E$6</f>
        <v>#DIV/0!</v>
      </c>
      <c r="G30" t="e">
        <f>(((Area!G30/Pigments!$B$6)*Pigments!$B$5)/Physical!$D30)*Pigments!$E$7</f>
        <v>#DIV/0!</v>
      </c>
      <c r="H30" t="e">
        <f>(((Area!H30/Pigments!$B$6)*Pigments!$B$5)/Physical!$D30)*Pigments!$G$2</f>
        <v>#DIV/0!</v>
      </c>
      <c r="I30" t="e">
        <f>(((Area!I30/Pigments!$B$6)*Pigments!$B$5)/Physical!$D30)*Pigments!$G$3</f>
        <v>#DIV/0!</v>
      </c>
      <c r="J30" t="e">
        <f>(((Area!J30/Pigments!$B$6)*Pigments!$B$5)/Physical!$D30)*Pigments!$G$4</f>
        <v>#DIV/0!</v>
      </c>
      <c r="K30" t="e">
        <f>(((Area!K30/Pigments!$B$6)*Pigments!$B$5)/Physical!$D30)*Pigments!$G$5</f>
        <v>#DIV/0!</v>
      </c>
      <c r="L30" t="e">
        <f>(((Area!L30/Pigments!$B$6)*Pigments!$B$5)/Physical!$D30)*Pigments!$G$6</f>
        <v>#DIV/0!</v>
      </c>
      <c r="M30" t="e">
        <f>(((Area!M30/Pigments!$B$6)*Pigments!$B$5)/Physical!$D30)*Pigments!$G$7</f>
        <v>#DIV/0!</v>
      </c>
      <c r="N30" t="e">
        <f>(((Area!N30/Pigments!$B$6)*Pigments!$B$5)/Physical!$D30)*Pigments!$I$2</f>
        <v>#DIV/0!</v>
      </c>
      <c r="O30" t="e">
        <f>(((Area!O30/Pigments!$B$6)*Pigments!$B$5)/Physical!$D30)</f>
        <v>#DIV/0!</v>
      </c>
      <c r="P30" t="e">
        <f>(((Area!P30/Pigments!$B$6)*Pigments!$B$5)/Physical!$D30)</f>
        <v>#DIV/0!</v>
      </c>
    </row>
    <row r="31" spans="1:16" x14ac:dyDescent="0.2">
      <c r="A31">
        <f>Physical!A31</f>
        <v>0</v>
      </c>
      <c r="B31" t="e">
        <f>(((Area!B31/Pigments!$B$6)*Pigments!$B$5)/Physical!$D31)*Pigments!$E$2</f>
        <v>#DIV/0!</v>
      </c>
      <c r="C31" t="e">
        <f>(((Area!C31/Pigments!$B$6)*Pigments!$B$5)/Physical!$D31)*Pigments!$E$3</f>
        <v>#DIV/0!</v>
      </c>
      <c r="D31" t="e">
        <f>(((Area!D31/Pigments!$B$6)*Pigments!$B$5)/Physical!$D31)*Pigments!$E$4</f>
        <v>#DIV/0!</v>
      </c>
      <c r="E31" t="e">
        <f>(((Area!E31/Pigments!$B$6)*Pigments!$B$5)/Physical!$D31)*Pigments!$E$5</f>
        <v>#DIV/0!</v>
      </c>
      <c r="F31" t="e">
        <f>(((Area!F31/Pigments!$B$6)*Pigments!$B$5)/Physical!$D31)*Pigments!$E$6</f>
        <v>#DIV/0!</v>
      </c>
      <c r="G31" t="e">
        <f>(((Area!G31/Pigments!$B$6)*Pigments!$B$5)/Physical!$D31)*Pigments!$E$7</f>
        <v>#DIV/0!</v>
      </c>
      <c r="H31" t="e">
        <f>(((Area!H31/Pigments!$B$6)*Pigments!$B$5)/Physical!$D31)*Pigments!$G$2</f>
        <v>#DIV/0!</v>
      </c>
      <c r="I31" t="e">
        <f>(((Area!I31/Pigments!$B$6)*Pigments!$B$5)/Physical!$D31)*Pigments!$G$3</f>
        <v>#DIV/0!</v>
      </c>
      <c r="J31" t="e">
        <f>(((Area!J31/Pigments!$B$6)*Pigments!$B$5)/Physical!$D31)*Pigments!$G$4</f>
        <v>#DIV/0!</v>
      </c>
      <c r="K31" t="e">
        <f>(((Area!K31/Pigments!$B$6)*Pigments!$B$5)/Physical!$D31)*Pigments!$G$5</f>
        <v>#DIV/0!</v>
      </c>
      <c r="L31" t="e">
        <f>(((Area!L31/Pigments!$B$6)*Pigments!$B$5)/Physical!$D31)*Pigments!$G$6</f>
        <v>#DIV/0!</v>
      </c>
      <c r="M31" t="e">
        <f>(((Area!M31/Pigments!$B$6)*Pigments!$B$5)/Physical!$D31)*Pigments!$G$7</f>
        <v>#DIV/0!</v>
      </c>
      <c r="N31" t="e">
        <f>(((Area!N31/Pigments!$B$6)*Pigments!$B$5)/Physical!$D31)*Pigments!$I$2</f>
        <v>#DIV/0!</v>
      </c>
      <c r="O31" t="e">
        <f>(((Area!O31/Pigments!$B$6)*Pigments!$B$5)/Physical!$D31)</f>
        <v>#DIV/0!</v>
      </c>
      <c r="P31" t="e">
        <f>(((Area!P31/Pigments!$B$6)*Pigments!$B$5)/Physical!$D31)</f>
        <v>#DIV/0!</v>
      </c>
    </row>
    <row r="32" spans="1:16" x14ac:dyDescent="0.2">
      <c r="A32">
        <f>Physical!A32</f>
        <v>0</v>
      </c>
      <c r="B32" t="e">
        <f>(((Area!B32/Pigments!$B$6)*Pigments!$B$5)/Physical!$D32)*Pigments!$E$2</f>
        <v>#DIV/0!</v>
      </c>
      <c r="C32" t="e">
        <f>(((Area!C32/Pigments!$B$6)*Pigments!$B$5)/Physical!$D32)*Pigments!$E$3</f>
        <v>#DIV/0!</v>
      </c>
      <c r="D32" t="e">
        <f>(((Area!D32/Pigments!$B$6)*Pigments!$B$5)/Physical!$D32)*Pigments!$E$4</f>
        <v>#DIV/0!</v>
      </c>
      <c r="E32" t="e">
        <f>(((Area!E32/Pigments!$B$6)*Pigments!$B$5)/Physical!$D32)*Pigments!$E$5</f>
        <v>#DIV/0!</v>
      </c>
      <c r="F32" t="e">
        <f>(((Area!F32/Pigments!$B$6)*Pigments!$B$5)/Physical!$D32)*Pigments!$E$6</f>
        <v>#DIV/0!</v>
      </c>
      <c r="G32" t="e">
        <f>(((Area!G32/Pigments!$B$6)*Pigments!$B$5)/Physical!$D32)*Pigments!$E$7</f>
        <v>#DIV/0!</v>
      </c>
      <c r="H32" t="e">
        <f>(((Area!H32/Pigments!$B$6)*Pigments!$B$5)/Physical!$D32)*Pigments!$G$2</f>
        <v>#DIV/0!</v>
      </c>
      <c r="I32" t="e">
        <f>(((Area!I32/Pigments!$B$6)*Pigments!$B$5)/Physical!$D32)*Pigments!$G$3</f>
        <v>#DIV/0!</v>
      </c>
      <c r="J32" t="e">
        <f>(((Area!J32/Pigments!$B$6)*Pigments!$B$5)/Physical!$D32)*Pigments!$G$4</f>
        <v>#DIV/0!</v>
      </c>
      <c r="K32" t="e">
        <f>(((Area!K32/Pigments!$B$6)*Pigments!$B$5)/Physical!$D32)*Pigments!$G$5</f>
        <v>#DIV/0!</v>
      </c>
      <c r="L32" t="e">
        <f>(((Area!L32/Pigments!$B$6)*Pigments!$B$5)/Physical!$D32)*Pigments!$G$6</f>
        <v>#DIV/0!</v>
      </c>
      <c r="M32" t="e">
        <f>(((Area!M32/Pigments!$B$6)*Pigments!$B$5)/Physical!$D32)*Pigments!$G$7</f>
        <v>#DIV/0!</v>
      </c>
      <c r="N32" t="e">
        <f>(((Area!N32/Pigments!$B$6)*Pigments!$B$5)/Physical!$D32)*Pigments!$I$2</f>
        <v>#DIV/0!</v>
      </c>
      <c r="O32" t="e">
        <f>(((Area!O32/Pigments!$B$6)*Pigments!$B$5)/Physical!$D32)</f>
        <v>#DIV/0!</v>
      </c>
      <c r="P32" t="e">
        <f>(((Area!P32/Pigments!$B$6)*Pigments!$B$5)/Physical!$D32)</f>
        <v>#DIV/0!</v>
      </c>
    </row>
    <row r="33" spans="1:16" x14ac:dyDescent="0.2">
      <c r="A33">
        <f>Physical!A33</f>
        <v>0</v>
      </c>
      <c r="B33" t="e">
        <f>(((Area!B33/Pigments!$B$6)*Pigments!$B$5)/Physical!$D33)*Pigments!$E$2</f>
        <v>#DIV/0!</v>
      </c>
      <c r="C33" t="e">
        <f>(((Area!C33/Pigments!$B$6)*Pigments!$B$5)/Physical!$D33)*Pigments!$E$3</f>
        <v>#DIV/0!</v>
      </c>
      <c r="D33" t="e">
        <f>(((Area!D33/Pigments!$B$6)*Pigments!$B$5)/Physical!$D33)*Pigments!$E$4</f>
        <v>#DIV/0!</v>
      </c>
      <c r="E33" t="e">
        <f>(((Area!E33/Pigments!$B$6)*Pigments!$B$5)/Physical!$D33)*Pigments!$E$5</f>
        <v>#DIV/0!</v>
      </c>
      <c r="F33" t="e">
        <f>(((Area!F33/Pigments!$B$6)*Pigments!$B$5)/Physical!$D33)*Pigments!$E$6</f>
        <v>#DIV/0!</v>
      </c>
      <c r="G33" t="e">
        <f>(((Area!G33/Pigments!$B$6)*Pigments!$B$5)/Physical!$D33)*Pigments!$E$7</f>
        <v>#DIV/0!</v>
      </c>
      <c r="H33" t="e">
        <f>(((Area!H33/Pigments!$B$6)*Pigments!$B$5)/Physical!$D33)*Pigments!$G$2</f>
        <v>#DIV/0!</v>
      </c>
      <c r="I33" t="e">
        <f>(((Area!I33/Pigments!$B$6)*Pigments!$B$5)/Physical!$D33)*Pigments!$G$3</f>
        <v>#DIV/0!</v>
      </c>
      <c r="J33" t="e">
        <f>(((Area!J33/Pigments!$B$6)*Pigments!$B$5)/Physical!$D33)*Pigments!$G$4</f>
        <v>#DIV/0!</v>
      </c>
      <c r="K33" t="e">
        <f>(((Area!K33/Pigments!$B$6)*Pigments!$B$5)/Physical!$D33)*Pigments!$G$5</f>
        <v>#DIV/0!</v>
      </c>
      <c r="L33" t="e">
        <f>(((Area!L33/Pigments!$B$6)*Pigments!$B$5)/Physical!$D33)*Pigments!$G$6</f>
        <v>#DIV/0!</v>
      </c>
      <c r="M33" t="e">
        <f>(((Area!M33/Pigments!$B$6)*Pigments!$B$5)/Physical!$D33)*Pigments!$G$7</f>
        <v>#DIV/0!</v>
      </c>
      <c r="N33" t="e">
        <f>(((Area!N33/Pigments!$B$6)*Pigments!$B$5)/Physical!$D33)*Pigments!$I$2</f>
        <v>#DIV/0!</v>
      </c>
      <c r="O33" t="e">
        <f>(((Area!O33/Pigments!$B$6)*Pigments!$B$5)/Physical!$D33)</f>
        <v>#DIV/0!</v>
      </c>
      <c r="P33" t="e">
        <f>(((Area!P33/Pigments!$B$6)*Pigments!$B$5)/Physical!$D33)</f>
        <v>#DIV/0!</v>
      </c>
    </row>
    <row r="34" spans="1:16" x14ac:dyDescent="0.2">
      <c r="A34">
        <f>Physical!A34</f>
        <v>0</v>
      </c>
      <c r="B34" t="e">
        <f>(((Area!B34/Pigments!$B$6)*Pigments!$B$5)/Physical!$D34)*Pigments!$E$2</f>
        <v>#DIV/0!</v>
      </c>
      <c r="C34" t="e">
        <f>(((Area!C34/Pigments!$B$6)*Pigments!$B$5)/Physical!$D34)*Pigments!$E$3</f>
        <v>#DIV/0!</v>
      </c>
      <c r="D34" t="e">
        <f>(((Area!D34/Pigments!$B$6)*Pigments!$B$5)/Physical!$D34)*Pigments!$E$4</f>
        <v>#DIV/0!</v>
      </c>
      <c r="E34" t="e">
        <f>(((Area!E34/Pigments!$B$6)*Pigments!$B$5)/Physical!$D34)*Pigments!$E$5</f>
        <v>#DIV/0!</v>
      </c>
      <c r="F34" t="e">
        <f>(((Area!F34/Pigments!$B$6)*Pigments!$B$5)/Physical!$D34)*Pigments!$E$6</f>
        <v>#DIV/0!</v>
      </c>
      <c r="G34" t="e">
        <f>(((Area!G34/Pigments!$B$6)*Pigments!$B$5)/Physical!$D34)*Pigments!$E$7</f>
        <v>#DIV/0!</v>
      </c>
      <c r="H34" t="e">
        <f>(((Area!H34/Pigments!$B$6)*Pigments!$B$5)/Physical!$D34)*Pigments!$G$2</f>
        <v>#DIV/0!</v>
      </c>
      <c r="I34" t="e">
        <f>(((Area!I34/Pigments!$B$6)*Pigments!$B$5)/Physical!$D34)*Pigments!$G$3</f>
        <v>#DIV/0!</v>
      </c>
      <c r="J34" t="e">
        <f>(((Area!J34/Pigments!$B$6)*Pigments!$B$5)/Physical!$D34)*Pigments!$G$4</f>
        <v>#DIV/0!</v>
      </c>
      <c r="K34" t="e">
        <f>(((Area!K34/Pigments!$B$6)*Pigments!$B$5)/Physical!$D34)*Pigments!$G$5</f>
        <v>#DIV/0!</v>
      </c>
      <c r="L34" t="e">
        <f>(((Area!L34/Pigments!$B$6)*Pigments!$B$5)/Physical!$D34)*Pigments!$G$6</f>
        <v>#DIV/0!</v>
      </c>
      <c r="M34" t="e">
        <f>(((Area!M34/Pigments!$B$6)*Pigments!$B$5)/Physical!$D34)*Pigments!$G$7</f>
        <v>#DIV/0!</v>
      </c>
      <c r="N34" t="e">
        <f>(((Area!N34/Pigments!$B$6)*Pigments!$B$5)/Physical!$D34)*Pigments!$I$2</f>
        <v>#DIV/0!</v>
      </c>
      <c r="O34" t="e">
        <f>(((Area!O34/Pigments!$B$6)*Pigments!$B$5)/Physical!$D34)</f>
        <v>#DIV/0!</v>
      </c>
      <c r="P34" t="e">
        <f>(((Area!P34/Pigments!$B$6)*Pigments!$B$5)/Physical!$D34)</f>
        <v>#DIV/0!</v>
      </c>
    </row>
    <row r="35" spans="1:16" x14ac:dyDescent="0.2">
      <c r="A35">
        <f>Physical!A35</f>
        <v>0</v>
      </c>
      <c r="B35" t="e">
        <f>(((Area!B35/Pigments!$B$6)*Pigments!$B$5)/Physical!$D35)*Pigments!$E$2</f>
        <v>#DIV/0!</v>
      </c>
      <c r="C35" t="e">
        <f>(((Area!C35/Pigments!$B$6)*Pigments!$B$5)/Physical!$D35)*Pigments!$E$3</f>
        <v>#DIV/0!</v>
      </c>
      <c r="D35" t="e">
        <f>(((Area!D35/Pigments!$B$6)*Pigments!$B$5)/Physical!$D35)*Pigments!$E$4</f>
        <v>#DIV/0!</v>
      </c>
      <c r="E35" t="e">
        <f>(((Area!E35/Pigments!$B$6)*Pigments!$B$5)/Physical!$D35)*Pigments!$E$5</f>
        <v>#DIV/0!</v>
      </c>
      <c r="F35" t="e">
        <f>(((Area!F35/Pigments!$B$6)*Pigments!$B$5)/Physical!$D35)*Pigments!$E$6</f>
        <v>#DIV/0!</v>
      </c>
      <c r="G35" t="e">
        <f>(((Area!G35/Pigments!$B$6)*Pigments!$B$5)/Physical!$D35)*Pigments!$E$7</f>
        <v>#DIV/0!</v>
      </c>
      <c r="H35" t="e">
        <f>(((Area!H35/Pigments!$B$6)*Pigments!$B$5)/Physical!$D35)*Pigments!$G$2</f>
        <v>#DIV/0!</v>
      </c>
      <c r="I35" t="e">
        <f>(((Area!I35/Pigments!$B$6)*Pigments!$B$5)/Physical!$D35)*Pigments!$G$3</f>
        <v>#DIV/0!</v>
      </c>
      <c r="J35" t="e">
        <f>(((Area!J35/Pigments!$B$6)*Pigments!$B$5)/Physical!$D35)*Pigments!$G$4</f>
        <v>#DIV/0!</v>
      </c>
      <c r="K35" t="e">
        <f>(((Area!K35/Pigments!$B$6)*Pigments!$B$5)/Physical!$D35)*Pigments!$G$5</f>
        <v>#DIV/0!</v>
      </c>
      <c r="L35" t="e">
        <f>(((Area!L35/Pigments!$B$6)*Pigments!$B$5)/Physical!$D35)*Pigments!$G$6</f>
        <v>#DIV/0!</v>
      </c>
      <c r="M35" t="e">
        <f>(((Area!M35/Pigments!$B$6)*Pigments!$B$5)/Physical!$D35)*Pigments!$G$7</f>
        <v>#DIV/0!</v>
      </c>
      <c r="N35" t="e">
        <f>(((Area!N35/Pigments!$B$6)*Pigments!$B$5)/Physical!$D35)*Pigments!$I$2</f>
        <v>#DIV/0!</v>
      </c>
      <c r="O35" t="e">
        <f>(((Area!O35/Pigments!$B$6)*Pigments!$B$5)/Physical!$D35)</f>
        <v>#DIV/0!</v>
      </c>
      <c r="P35" t="e">
        <f>(((Area!P35/Pigments!$B$6)*Pigments!$B$5)/Physical!$D35)</f>
        <v>#DIV/0!</v>
      </c>
    </row>
    <row r="36" spans="1:16" x14ac:dyDescent="0.2">
      <c r="A36">
        <f>Physical!A36</f>
        <v>0</v>
      </c>
      <c r="B36" t="e">
        <f>(((Area!B36/Pigments!$B$6)*Pigments!$B$5)/Physical!$D36)*Pigments!$E$2</f>
        <v>#DIV/0!</v>
      </c>
      <c r="C36" t="e">
        <f>(((Area!C36/Pigments!$B$6)*Pigments!$B$5)/Physical!$D36)*Pigments!$E$3</f>
        <v>#DIV/0!</v>
      </c>
      <c r="D36" t="e">
        <f>(((Area!D36/Pigments!$B$6)*Pigments!$B$5)/Physical!$D36)*Pigments!$E$4</f>
        <v>#DIV/0!</v>
      </c>
      <c r="E36" t="e">
        <f>(((Area!E36/Pigments!$B$6)*Pigments!$B$5)/Physical!$D36)*Pigments!$E$5</f>
        <v>#DIV/0!</v>
      </c>
      <c r="F36" t="e">
        <f>(((Area!F36/Pigments!$B$6)*Pigments!$B$5)/Physical!$D36)*Pigments!$E$6</f>
        <v>#DIV/0!</v>
      </c>
      <c r="G36" t="e">
        <f>(((Area!G36/Pigments!$B$6)*Pigments!$B$5)/Physical!$D36)*Pigments!$E$7</f>
        <v>#DIV/0!</v>
      </c>
      <c r="H36" t="e">
        <f>(((Area!H36/Pigments!$B$6)*Pigments!$B$5)/Physical!$D36)*Pigments!$G$2</f>
        <v>#DIV/0!</v>
      </c>
      <c r="I36" t="e">
        <f>(((Area!I36/Pigments!$B$6)*Pigments!$B$5)/Physical!$D36)*Pigments!$G$3</f>
        <v>#DIV/0!</v>
      </c>
      <c r="J36" t="e">
        <f>(((Area!J36/Pigments!$B$6)*Pigments!$B$5)/Physical!$D36)*Pigments!$G$4</f>
        <v>#DIV/0!</v>
      </c>
      <c r="K36" t="e">
        <f>(((Area!K36/Pigments!$B$6)*Pigments!$B$5)/Physical!$D36)*Pigments!$G$5</f>
        <v>#DIV/0!</v>
      </c>
      <c r="L36" t="e">
        <f>(((Area!L36/Pigments!$B$6)*Pigments!$B$5)/Physical!$D36)*Pigments!$G$6</f>
        <v>#DIV/0!</v>
      </c>
      <c r="M36" t="e">
        <f>(((Area!M36/Pigments!$B$6)*Pigments!$B$5)/Physical!$D36)*Pigments!$G$7</f>
        <v>#DIV/0!</v>
      </c>
      <c r="N36" t="e">
        <f>(((Area!N36/Pigments!$B$6)*Pigments!$B$5)/Physical!$D36)*Pigments!$I$2</f>
        <v>#DIV/0!</v>
      </c>
      <c r="O36" t="e">
        <f>(((Area!O36/Pigments!$B$6)*Pigments!$B$5)/Physical!$D36)</f>
        <v>#DIV/0!</v>
      </c>
      <c r="P36" t="e">
        <f>(((Area!P36/Pigments!$B$6)*Pigments!$B$5)/Physical!$D36)</f>
        <v>#DIV/0!</v>
      </c>
    </row>
    <row r="37" spans="1:16" x14ac:dyDescent="0.2">
      <c r="A37">
        <f>Physical!A37</f>
        <v>0</v>
      </c>
      <c r="B37" t="e">
        <f>(((Area!B37/Pigments!$B$6)*Pigments!$B$5)/Physical!$D37)*Pigments!$E$2</f>
        <v>#DIV/0!</v>
      </c>
      <c r="C37" t="e">
        <f>(((Area!C37/Pigments!$B$6)*Pigments!$B$5)/Physical!$D37)*Pigments!$E$3</f>
        <v>#DIV/0!</v>
      </c>
      <c r="D37" t="e">
        <f>(((Area!D37/Pigments!$B$6)*Pigments!$B$5)/Physical!$D37)*Pigments!$E$4</f>
        <v>#DIV/0!</v>
      </c>
      <c r="E37" t="e">
        <f>(((Area!E37/Pigments!$B$6)*Pigments!$B$5)/Physical!$D37)*Pigments!$E$5</f>
        <v>#DIV/0!</v>
      </c>
      <c r="F37" t="e">
        <f>(((Area!F37/Pigments!$B$6)*Pigments!$B$5)/Physical!$D37)*Pigments!$E$6</f>
        <v>#DIV/0!</v>
      </c>
      <c r="G37" t="e">
        <f>(((Area!G37/Pigments!$B$6)*Pigments!$B$5)/Physical!$D37)*Pigments!$E$7</f>
        <v>#DIV/0!</v>
      </c>
      <c r="H37" t="e">
        <f>(((Area!H37/Pigments!$B$6)*Pigments!$B$5)/Physical!$D37)*Pigments!$G$2</f>
        <v>#DIV/0!</v>
      </c>
      <c r="I37" t="e">
        <f>(((Area!I37/Pigments!$B$6)*Pigments!$B$5)/Physical!$D37)*Pigments!$G$3</f>
        <v>#DIV/0!</v>
      </c>
      <c r="J37" t="e">
        <f>(((Area!J37/Pigments!$B$6)*Pigments!$B$5)/Physical!$D37)*Pigments!$G$4</f>
        <v>#DIV/0!</v>
      </c>
      <c r="K37" t="e">
        <f>(((Area!K37/Pigments!$B$6)*Pigments!$B$5)/Physical!$D37)*Pigments!$G$5</f>
        <v>#DIV/0!</v>
      </c>
      <c r="L37" t="e">
        <f>(((Area!L37/Pigments!$B$6)*Pigments!$B$5)/Physical!$D37)*Pigments!$G$6</f>
        <v>#DIV/0!</v>
      </c>
      <c r="M37" t="e">
        <f>(((Area!M37/Pigments!$B$6)*Pigments!$B$5)/Physical!$D37)*Pigments!$G$7</f>
        <v>#DIV/0!</v>
      </c>
      <c r="N37" t="e">
        <f>(((Area!N37/Pigments!$B$6)*Pigments!$B$5)/Physical!$D37)*Pigments!$I$2</f>
        <v>#DIV/0!</v>
      </c>
      <c r="O37" t="e">
        <f>(((Area!O37/Pigments!$B$6)*Pigments!$B$5)/Physical!$D37)</f>
        <v>#DIV/0!</v>
      </c>
      <c r="P37" t="e">
        <f>(((Area!P37/Pigments!$B$6)*Pigments!$B$5)/Physical!$D37)</f>
        <v>#DIV/0!</v>
      </c>
    </row>
    <row r="38" spans="1:16" x14ac:dyDescent="0.2">
      <c r="A38">
        <f>Physical!A38</f>
        <v>0</v>
      </c>
      <c r="B38" t="e">
        <f>(((Area!B38/Pigments!$B$6)*Pigments!$B$5)/Physical!$D38)*Pigments!$E$2</f>
        <v>#DIV/0!</v>
      </c>
      <c r="C38" t="e">
        <f>(((Area!C38/Pigments!$B$6)*Pigments!$B$5)/Physical!$D38)*Pigments!$E$3</f>
        <v>#DIV/0!</v>
      </c>
      <c r="D38" t="e">
        <f>(((Area!D38/Pigments!$B$6)*Pigments!$B$5)/Physical!$D38)*Pigments!$E$4</f>
        <v>#DIV/0!</v>
      </c>
      <c r="E38" t="e">
        <f>(((Area!E38/Pigments!$B$6)*Pigments!$B$5)/Physical!$D38)*Pigments!$E$5</f>
        <v>#DIV/0!</v>
      </c>
      <c r="F38" t="e">
        <f>(((Area!F38/Pigments!$B$6)*Pigments!$B$5)/Physical!$D38)*Pigments!$E$6</f>
        <v>#DIV/0!</v>
      </c>
      <c r="G38" t="e">
        <f>(((Area!G38/Pigments!$B$6)*Pigments!$B$5)/Physical!$D38)*Pigments!$E$7</f>
        <v>#DIV/0!</v>
      </c>
      <c r="H38" t="e">
        <f>(((Area!H38/Pigments!$B$6)*Pigments!$B$5)/Physical!$D38)*Pigments!$G$2</f>
        <v>#DIV/0!</v>
      </c>
      <c r="I38" t="e">
        <f>(((Area!I38/Pigments!$B$6)*Pigments!$B$5)/Physical!$D38)*Pigments!$G$3</f>
        <v>#DIV/0!</v>
      </c>
      <c r="J38" t="e">
        <f>(((Area!J38/Pigments!$B$6)*Pigments!$B$5)/Physical!$D38)*Pigments!$G$4</f>
        <v>#DIV/0!</v>
      </c>
      <c r="K38" t="e">
        <f>(((Area!K38/Pigments!$B$6)*Pigments!$B$5)/Physical!$D38)*Pigments!$G$5</f>
        <v>#DIV/0!</v>
      </c>
      <c r="L38" t="e">
        <f>(((Area!L38/Pigments!$B$6)*Pigments!$B$5)/Physical!$D38)*Pigments!$G$6</f>
        <v>#DIV/0!</v>
      </c>
      <c r="M38" t="e">
        <f>(((Area!M38/Pigments!$B$6)*Pigments!$B$5)/Physical!$D38)*Pigments!$G$7</f>
        <v>#DIV/0!</v>
      </c>
      <c r="N38" t="e">
        <f>(((Area!N38/Pigments!$B$6)*Pigments!$B$5)/Physical!$D38)*Pigments!$I$2</f>
        <v>#DIV/0!</v>
      </c>
      <c r="O38" t="e">
        <f>(((Area!O38/Pigments!$B$6)*Pigments!$B$5)/Physical!$D38)</f>
        <v>#DIV/0!</v>
      </c>
      <c r="P38" t="e">
        <f>(((Area!P38/Pigments!$B$6)*Pigments!$B$5)/Physical!$D38)</f>
        <v>#DIV/0!</v>
      </c>
    </row>
    <row r="39" spans="1:16" x14ac:dyDescent="0.2">
      <c r="A39">
        <f>Physical!A39</f>
        <v>0</v>
      </c>
      <c r="B39" t="e">
        <f>(((Area!B39/Pigments!$B$6)*Pigments!$B$5)/Physical!$D39)*Pigments!$E$2</f>
        <v>#DIV/0!</v>
      </c>
      <c r="C39" t="e">
        <f>(((Area!C39/Pigments!$B$6)*Pigments!$B$5)/Physical!$D39)*Pigments!$E$3</f>
        <v>#DIV/0!</v>
      </c>
      <c r="D39" t="e">
        <f>(((Area!D39/Pigments!$B$6)*Pigments!$B$5)/Physical!$D39)*Pigments!$E$4</f>
        <v>#DIV/0!</v>
      </c>
      <c r="E39" t="e">
        <f>(((Area!E39/Pigments!$B$6)*Pigments!$B$5)/Physical!$D39)*Pigments!$E$5</f>
        <v>#DIV/0!</v>
      </c>
      <c r="F39" t="e">
        <f>(((Area!F39/Pigments!$B$6)*Pigments!$B$5)/Physical!$D39)*Pigments!$E$6</f>
        <v>#DIV/0!</v>
      </c>
      <c r="G39" t="e">
        <f>(((Area!G39/Pigments!$B$6)*Pigments!$B$5)/Physical!$D39)*Pigments!$E$7</f>
        <v>#DIV/0!</v>
      </c>
      <c r="H39" t="e">
        <f>(((Area!H39/Pigments!$B$6)*Pigments!$B$5)/Physical!$D39)*Pigments!$G$2</f>
        <v>#DIV/0!</v>
      </c>
      <c r="I39" t="e">
        <f>(((Area!I39/Pigments!$B$6)*Pigments!$B$5)/Physical!$D39)*Pigments!$G$3</f>
        <v>#DIV/0!</v>
      </c>
      <c r="J39" t="e">
        <f>(((Area!J39/Pigments!$B$6)*Pigments!$B$5)/Physical!$D39)*Pigments!$G$4</f>
        <v>#DIV/0!</v>
      </c>
      <c r="K39" t="e">
        <f>(((Area!K39/Pigments!$B$6)*Pigments!$B$5)/Physical!$D39)*Pigments!$G$5</f>
        <v>#DIV/0!</v>
      </c>
      <c r="L39" t="e">
        <f>(((Area!L39/Pigments!$B$6)*Pigments!$B$5)/Physical!$D39)*Pigments!$G$6</f>
        <v>#DIV/0!</v>
      </c>
      <c r="M39" t="e">
        <f>(((Area!M39/Pigments!$B$6)*Pigments!$B$5)/Physical!$D39)*Pigments!$G$7</f>
        <v>#DIV/0!</v>
      </c>
      <c r="N39" t="e">
        <f>(((Area!N39/Pigments!$B$6)*Pigments!$B$5)/Physical!$D39)*Pigments!$I$2</f>
        <v>#DIV/0!</v>
      </c>
      <c r="O39" t="e">
        <f>(((Area!O39/Pigments!$B$6)*Pigments!$B$5)/Physical!$D39)</f>
        <v>#DIV/0!</v>
      </c>
      <c r="P39" t="e">
        <f>(((Area!P39/Pigments!$B$6)*Pigments!$B$5)/Physical!$D39)</f>
        <v>#DIV/0!</v>
      </c>
    </row>
    <row r="40" spans="1:16" x14ac:dyDescent="0.2">
      <c r="A40">
        <f>Physical!A40</f>
        <v>0</v>
      </c>
      <c r="B40" t="e">
        <f>(((Area!B40/Pigments!$B$6)*Pigments!$B$5)/Physical!$D40)*Pigments!$E$2</f>
        <v>#DIV/0!</v>
      </c>
      <c r="C40" t="e">
        <f>(((Area!C40/Pigments!$B$6)*Pigments!$B$5)/Physical!$D40)*Pigments!$E$3</f>
        <v>#DIV/0!</v>
      </c>
      <c r="D40" t="e">
        <f>(((Area!D40/Pigments!$B$6)*Pigments!$B$5)/Physical!$D40)*Pigments!$E$4</f>
        <v>#DIV/0!</v>
      </c>
      <c r="E40" t="e">
        <f>(((Area!E40/Pigments!$B$6)*Pigments!$B$5)/Physical!$D40)*Pigments!$E$5</f>
        <v>#DIV/0!</v>
      </c>
      <c r="F40" t="e">
        <f>(((Area!F40/Pigments!$B$6)*Pigments!$B$5)/Physical!$D40)*Pigments!$E$6</f>
        <v>#DIV/0!</v>
      </c>
      <c r="G40" t="e">
        <f>(((Area!G40/Pigments!$B$6)*Pigments!$B$5)/Physical!$D40)*Pigments!$E$7</f>
        <v>#DIV/0!</v>
      </c>
      <c r="H40" t="e">
        <f>(((Area!H40/Pigments!$B$6)*Pigments!$B$5)/Physical!$D40)*Pigments!$G$2</f>
        <v>#DIV/0!</v>
      </c>
      <c r="I40" t="e">
        <f>(((Area!I40/Pigments!$B$6)*Pigments!$B$5)/Physical!$D40)*Pigments!$G$3</f>
        <v>#DIV/0!</v>
      </c>
      <c r="J40" t="e">
        <f>(((Area!J40/Pigments!$B$6)*Pigments!$B$5)/Physical!$D40)*Pigments!$G$4</f>
        <v>#DIV/0!</v>
      </c>
      <c r="K40" t="e">
        <f>(((Area!K40/Pigments!$B$6)*Pigments!$B$5)/Physical!$D40)*Pigments!$G$5</f>
        <v>#DIV/0!</v>
      </c>
      <c r="L40" t="e">
        <f>(((Area!L40/Pigments!$B$6)*Pigments!$B$5)/Physical!$D40)*Pigments!$G$6</f>
        <v>#DIV/0!</v>
      </c>
      <c r="M40" t="e">
        <f>(((Area!M40/Pigments!$B$6)*Pigments!$B$5)/Physical!$D40)*Pigments!$G$7</f>
        <v>#DIV/0!</v>
      </c>
      <c r="N40" t="e">
        <f>(((Area!N40/Pigments!$B$6)*Pigments!$B$5)/Physical!$D40)*Pigments!$I$2</f>
        <v>#DIV/0!</v>
      </c>
      <c r="O40" t="e">
        <f>(((Area!O40/Pigments!$B$6)*Pigments!$B$5)/Physical!$D40)</f>
        <v>#DIV/0!</v>
      </c>
      <c r="P40" t="e">
        <f>(((Area!P40/Pigments!$B$6)*Pigments!$B$5)/Physical!$D40)</f>
        <v>#DIV/0!</v>
      </c>
    </row>
    <row r="41" spans="1:16" x14ac:dyDescent="0.2">
      <c r="A41">
        <f>Physical!A41</f>
        <v>0</v>
      </c>
      <c r="B41" t="e">
        <f>(((Area!B41/Pigments!$B$6)*Pigments!$B$5)/Physical!$D41)*Pigments!$E$2</f>
        <v>#DIV/0!</v>
      </c>
      <c r="C41" t="e">
        <f>(((Area!C41/Pigments!$B$6)*Pigments!$B$5)/Physical!$D41)*Pigments!$E$3</f>
        <v>#DIV/0!</v>
      </c>
      <c r="D41" t="e">
        <f>(((Area!D41/Pigments!$B$6)*Pigments!$B$5)/Physical!$D41)*Pigments!$E$4</f>
        <v>#DIV/0!</v>
      </c>
      <c r="E41" t="e">
        <f>(((Area!E41/Pigments!$B$6)*Pigments!$B$5)/Physical!$D41)*Pigments!$E$5</f>
        <v>#DIV/0!</v>
      </c>
      <c r="F41" t="e">
        <f>(((Area!F41/Pigments!$B$6)*Pigments!$B$5)/Physical!$D41)*Pigments!$E$6</f>
        <v>#DIV/0!</v>
      </c>
      <c r="G41" t="e">
        <f>(((Area!G41/Pigments!$B$6)*Pigments!$B$5)/Physical!$D41)*Pigments!$E$7</f>
        <v>#DIV/0!</v>
      </c>
      <c r="H41" t="e">
        <f>(((Area!H41/Pigments!$B$6)*Pigments!$B$5)/Physical!$D41)*Pigments!$G$2</f>
        <v>#DIV/0!</v>
      </c>
      <c r="I41" t="e">
        <f>(((Area!I41/Pigments!$B$6)*Pigments!$B$5)/Physical!$D41)*Pigments!$G$3</f>
        <v>#DIV/0!</v>
      </c>
      <c r="J41" t="e">
        <f>(((Area!J41/Pigments!$B$6)*Pigments!$B$5)/Physical!$D41)*Pigments!$G$4</f>
        <v>#DIV/0!</v>
      </c>
      <c r="K41" t="e">
        <f>(((Area!K41/Pigments!$B$6)*Pigments!$B$5)/Physical!$D41)*Pigments!$G$5</f>
        <v>#DIV/0!</v>
      </c>
      <c r="L41" t="e">
        <f>(((Area!L41/Pigments!$B$6)*Pigments!$B$5)/Physical!$D41)*Pigments!$G$6</f>
        <v>#DIV/0!</v>
      </c>
      <c r="M41" t="e">
        <f>(((Area!M41/Pigments!$B$6)*Pigments!$B$5)/Physical!$D41)*Pigments!$G$7</f>
        <v>#DIV/0!</v>
      </c>
      <c r="N41" t="e">
        <f>(((Area!N41/Pigments!$B$6)*Pigments!$B$5)/Physical!$D41)*Pigments!$I$2</f>
        <v>#DIV/0!</v>
      </c>
      <c r="O41" t="e">
        <f>(((Area!O41/Pigments!$B$6)*Pigments!$B$5)/Physical!$D41)</f>
        <v>#DIV/0!</v>
      </c>
      <c r="P41" t="e">
        <f>(((Area!P41/Pigments!$B$6)*Pigments!$B$5)/Physical!$D41)</f>
        <v>#DIV/0!</v>
      </c>
    </row>
    <row r="42" spans="1:16" x14ac:dyDescent="0.2">
      <c r="A42">
        <f>Physical!A42</f>
        <v>0</v>
      </c>
      <c r="B42" t="e">
        <f>(((Area!B42/Pigments!$B$6)*Pigments!$B$5)/Physical!$D42)*Pigments!$E$2</f>
        <v>#DIV/0!</v>
      </c>
      <c r="C42" t="e">
        <f>(((Area!C42/Pigments!$B$6)*Pigments!$B$5)/Physical!$D42)*Pigments!$E$3</f>
        <v>#DIV/0!</v>
      </c>
      <c r="D42" t="e">
        <f>(((Area!D42/Pigments!$B$6)*Pigments!$B$5)/Physical!$D42)*Pigments!$E$4</f>
        <v>#DIV/0!</v>
      </c>
      <c r="E42" t="e">
        <f>(((Area!E42/Pigments!$B$6)*Pigments!$B$5)/Physical!$D42)*Pigments!$E$5</f>
        <v>#DIV/0!</v>
      </c>
      <c r="F42" t="e">
        <f>(((Area!F42/Pigments!$B$6)*Pigments!$B$5)/Physical!$D42)*Pigments!$E$6</f>
        <v>#DIV/0!</v>
      </c>
      <c r="G42" t="e">
        <f>(((Area!G42/Pigments!$B$6)*Pigments!$B$5)/Physical!$D42)*Pigments!$E$7</f>
        <v>#DIV/0!</v>
      </c>
      <c r="H42" t="e">
        <f>(((Area!H42/Pigments!$B$6)*Pigments!$B$5)/Physical!$D42)*Pigments!$G$2</f>
        <v>#DIV/0!</v>
      </c>
      <c r="I42" t="e">
        <f>(((Area!I42/Pigments!$B$6)*Pigments!$B$5)/Physical!$D42)*Pigments!$G$3</f>
        <v>#DIV/0!</v>
      </c>
      <c r="J42" t="e">
        <f>(((Area!J42/Pigments!$B$6)*Pigments!$B$5)/Physical!$D42)*Pigments!$G$4</f>
        <v>#DIV/0!</v>
      </c>
      <c r="K42" t="e">
        <f>(((Area!K42/Pigments!$B$6)*Pigments!$B$5)/Physical!$D42)*Pigments!$G$5</f>
        <v>#DIV/0!</v>
      </c>
      <c r="L42" t="e">
        <f>(((Area!L42/Pigments!$B$6)*Pigments!$B$5)/Physical!$D42)*Pigments!$G$6</f>
        <v>#DIV/0!</v>
      </c>
      <c r="M42" t="e">
        <f>(((Area!M42/Pigments!$B$6)*Pigments!$B$5)/Physical!$D42)*Pigments!$G$7</f>
        <v>#DIV/0!</v>
      </c>
      <c r="N42" t="e">
        <f>(((Area!N42/Pigments!$B$6)*Pigments!$B$5)/Physical!$D42)*Pigments!$I$2</f>
        <v>#DIV/0!</v>
      </c>
      <c r="O42" t="e">
        <f>(((Area!O42/Pigments!$B$6)*Pigments!$B$5)/Physical!$D42)</f>
        <v>#DIV/0!</v>
      </c>
      <c r="P42" t="e">
        <f>(((Area!P42/Pigments!$B$6)*Pigments!$B$5)/Physical!$D42)</f>
        <v>#DIV/0!</v>
      </c>
    </row>
    <row r="43" spans="1:16" x14ac:dyDescent="0.2">
      <c r="A43">
        <f>Physical!A43</f>
        <v>0</v>
      </c>
      <c r="B43" t="e">
        <f>(((Area!B43/Pigments!$B$6)*Pigments!$B$5)/Physical!$D43)*Pigments!$E$2</f>
        <v>#DIV/0!</v>
      </c>
      <c r="C43" t="e">
        <f>(((Area!C43/Pigments!$B$6)*Pigments!$B$5)/Physical!$D43)*Pigments!$E$3</f>
        <v>#DIV/0!</v>
      </c>
      <c r="D43" t="e">
        <f>(((Area!D43/Pigments!$B$6)*Pigments!$B$5)/Physical!$D43)*Pigments!$E$4</f>
        <v>#DIV/0!</v>
      </c>
      <c r="E43" t="e">
        <f>(((Area!E43/Pigments!$B$6)*Pigments!$B$5)/Physical!$D43)*Pigments!$E$5</f>
        <v>#DIV/0!</v>
      </c>
      <c r="F43" t="e">
        <f>(((Area!F43/Pigments!$B$6)*Pigments!$B$5)/Physical!$D43)*Pigments!$E$6</f>
        <v>#DIV/0!</v>
      </c>
      <c r="G43" t="e">
        <f>(((Area!G43/Pigments!$B$6)*Pigments!$B$5)/Physical!$D43)*Pigments!$E$7</f>
        <v>#DIV/0!</v>
      </c>
      <c r="H43" t="e">
        <f>(((Area!H43/Pigments!$B$6)*Pigments!$B$5)/Physical!$D43)*Pigments!$G$2</f>
        <v>#DIV/0!</v>
      </c>
      <c r="I43" t="e">
        <f>(((Area!I43/Pigments!$B$6)*Pigments!$B$5)/Physical!$D43)*Pigments!$G$3</f>
        <v>#DIV/0!</v>
      </c>
      <c r="J43" t="e">
        <f>(((Area!J43/Pigments!$B$6)*Pigments!$B$5)/Physical!$D43)*Pigments!$G$4</f>
        <v>#DIV/0!</v>
      </c>
      <c r="K43" t="e">
        <f>(((Area!K43/Pigments!$B$6)*Pigments!$B$5)/Physical!$D43)*Pigments!$G$5</f>
        <v>#DIV/0!</v>
      </c>
      <c r="L43" t="e">
        <f>(((Area!L43/Pigments!$B$6)*Pigments!$B$5)/Physical!$D43)*Pigments!$G$6</f>
        <v>#DIV/0!</v>
      </c>
      <c r="M43" t="e">
        <f>(((Area!M43/Pigments!$B$6)*Pigments!$B$5)/Physical!$D43)*Pigments!$G$7</f>
        <v>#DIV/0!</v>
      </c>
      <c r="N43" t="e">
        <f>(((Area!N43/Pigments!$B$6)*Pigments!$B$5)/Physical!$D43)*Pigments!$I$2</f>
        <v>#DIV/0!</v>
      </c>
      <c r="O43" t="e">
        <f>(((Area!O43/Pigments!$B$6)*Pigments!$B$5)/Physical!$D43)</f>
        <v>#DIV/0!</v>
      </c>
      <c r="P43" t="e">
        <f>(((Area!P43/Pigments!$B$6)*Pigments!$B$5)/Physical!$D43)</f>
        <v>#DIV/0!</v>
      </c>
    </row>
    <row r="44" spans="1:16" x14ac:dyDescent="0.2">
      <c r="A44">
        <f>Physical!A44</f>
        <v>0</v>
      </c>
      <c r="B44" t="e">
        <f>(((Area!B44/Pigments!$B$6)*Pigments!$B$5)/Physical!$D44)*Pigments!$E$2</f>
        <v>#DIV/0!</v>
      </c>
      <c r="C44" t="e">
        <f>(((Area!C44/Pigments!$B$6)*Pigments!$B$5)/Physical!$D44)*Pigments!$E$3</f>
        <v>#DIV/0!</v>
      </c>
      <c r="D44" t="e">
        <f>(((Area!D44/Pigments!$B$6)*Pigments!$B$5)/Physical!$D44)*Pigments!$E$4</f>
        <v>#DIV/0!</v>
      </c>
      <c r="E44" t="e">
        <f>(((Area!E44/Pigments!$B$6)*Pigments!$B$5)/Physical!$D44)*Pigments!$E$5</f>
        <v>#DIV/0!</v>
      </c>
      <c r="F44" t="e">
        <f>(((Area!F44/Pigments!$B$6)*Pigments!$B$5)/Physical!$D44)*Pigments!$E$6</f>
        <v>#DIV/0!</v>
      </c>
      <c r="G44" t="e">
        <f>(((Area!G44/Pigments!$B$6)*Pigments!$B$5)/Physical!$D44)*Pigments!$E$7</f>
        <v>#DIV/0!</v>
      </c>
      <c r="H44" t="e">
        <f>(((Area!H44/Pigments!$B$6)*Pigments!$B$5)/Physical!$D44)*Pigments!$G$2</f>
        <v>#DIV/0!</v>
      </c>
      <c r="I44" t="e">
        <f>(((Area!I44/Pigments!$B$6)*Pigments!$B$5)/Physical!$D44)*Pigments!$G$3</f>
        <v>#DIV/0!</v>
      </c>
      <c r="J44" t="e">
        <f>(((Area!J44/Pigments!$B$6)*Pigments!$B$5)/Physical!$D44)*Pigments!$G$4</f>
        <v>#DIV/0!</v>
      </c>
      <c r="K44" t="e">
        <f>(((Area!K44/Pigments!$B$6)*Pigments!$B$5)/Physical!$D44)*Pigments!$G$5</f>
        <v>#DIV/0!</v>
      </c>
      <c r="L44" t="e">
        <f>(((Area!L44/Pigments!$B$6)*Pigments!$B$5)/Physical!$D44)*Pigments!$G$6</f>
        <v>#DIV/0!</v>
      </c>
      <c r="M44" t="e">
        <f>(((Area!M44/Pigments!$B$6)*Pigments!$B$5)/Physical!$D44)*Pigments!$G$7</f>
        <v>#DIV/0!</v>
      </c>
      <c r="N44" t="e">
        <f>(((Area!N44/Pigments!$B$6)*Pigments!$B$5)/Physical!$D44)*Pigments!$I$2</f>
        <v>#DIV/0!</v>
      </c>
      <c r="O44" t="e">
        <f>(((Area!O44/Pigments!$B$6)*Pigments!$B$5)/Physical!$D44)</f>
        <v>#DIV/0!</v>
      </c>
      <c r="P44" t="e">
        <f>(((Area!P44/Pigments!$B$6)*Pigments!$B$5)/Physical!$D44)</f>
        <v>#DIV/0!</v>
      </c>
    </row>
    <row r="45" spans="1:16" x14ac:dyDescent="0.2">
      <c r="A45">
        <f>Physical!A45</f>
        <v>0</v>
      </c>
      <c r="B45" t="e">
        <f>(((Area!B45/Pigments!$B$6)*Pigments!$B$5)/Physical!$D45)*Pigments!$E$2</f>
        <v>#DIV/0!</v>
      </c>
      <c r="C45" t="e">
        <f>(((Area!C45/Pigments!$B$6)*Pigments!$B$5)/Physical!$D45)*Pigments!$E$3</f>
        <v>#DIV/0!</v>
      </c>
      <c r="D45" t="e">
        <f>(((Area!D45/Pigments!$B$6)*Pigments!$B$5)/Physical!$D45)*Pigments!$E$4</f>
        <v>#DIV/0!</v>
      </c>
      <c r="E45" t="e">
        <f>(((Area!E45/Pigments!$B$6)*Pigments!$B$5)/Physical!$D45)*Pigments!$E$5</f>
        <v>#DIV/0!</v>
      </c>
      <c r="F45" t="e">
        <f>(((Area!F45/Pigments!$B$6)*Pigments!$B$5)/Physical!$D45)*Pigments!$E$6</f>
        <v>#DIV/0!</v>
      </c>
      <c r="G45" t="e">
        <f>(((Area!G45/Pigments!$B$6)*Pigments!$B$5)/Physical!$D45)*Pigments!$E$7</f>
        <v>#DIV/0!</v>
      </c>
      <c r="H45" t="e">
        <f>(((Area!H45/Pigments!$B$6)*Pigments!$B$5)/Physical!$D45)*Pigments!$G$2</f>
        <v>#DIV/0!</v>
      </c>
      <c r="I45" t="e">
        <f>(((Area!I45/Pigments!$B$6)*Pigments!$B$5)/Physical!$D45)*Pigments!$G$3</f>
        <v>#DIV/0!</v>
      </c>
      <c r="J45" t="e">
        <f>(((Area!J45/Pigments!$B$6)*Pigments!$B$5)/Physical!$D45)*Pigments!$G$4</f>
        <v>#DIV/0!</v>
      </c>
      <c r="K45" t="e">
        <f>(((Area!K45/Pigments!$B$6)*Pigments!$B$5)/Physical!$D45)*Pigments!$G$5</f>
        <v>#DIV/0!</v>
      </c>
      <c r="L45" t="e">
        <f>(((Area!L45/Pigments!$B$6)*Pigments!$B$5)/Physical!$D45)*Pigments!$G$6</f>
        <v>#DIV/0!</v>
      </c>
      <c r="M45" t="e">
        <f>(((Area!M45/Pigments!$B$6)*Pigments!$B$5)/Physical!$D45)*Pigments!$G$7</f>
        <v>#DIV/0!</v>
      </c>
      <c r="N45" t="e">
        <f>(((Area!N45/Pigments!$B$6)*Pigments!$B$5)/Physical!$D45)*Pigments!$I$2</f>
        <v>#DIV/0!</v>
      </c>
      <c r="O45" t="e">
        <f>(((Area!O45/Pigments!$B$6)*Pigments!$B$5)/Physical!$D45)</f>
        <v>#DIV/0!</v>
      </c>
      <c r="P45" t="e">
        <f>(((Area!P45/Pigments!$B$6)*Pigments!$B$5)/Physical!$D45)</f>
        <v>#DIV/0!</v>
      </c>
    </row>
    <row r="46" spans="1:16" x14ac:dyDescent="0.2">
      <c r="A46">
        <f>Physical!A46</f>
        <v>0</v>
      </c>
      <c r="B46" t="e">
        <f>(((Area!B46/Pigments!$B$6)*Pigments!$B$5)/Physical!$D46)*Pigments!$E$2</f>
        <v>#DIV/0!</v>
      </c>
      <c r="C46" t="e">
        <f>(((Area!C46/Pigments!$B$6)*Pigments!$B$5)/Physical!$D46)*Pigments!$E$3</f>
        <v>#DIV/0!</v>
      </c>
      <c r="D46" t="e">
        <f>(((Area!D46/Pigments!$B$6)*Pigments!$B$5)/Physical!$D46)*Pigments!$E$4</f>
        <v>#DIV/0!</v>
      </c>
      <c r="E46" t="e">
        <f>(((Area!E46/Pigments!$B$6)*Pigments!$B$5)/Physical!$D46)*Pigments!$E$5</f>
        <v>#DIV/0!</v>
      </c>
      <c r="F46" t="e">
        <f>(((Area!F46/Pigments!$B$6)*Pigments!$B$5)/Physical!$D46)*Pigments!$E$6</f>
        <v>#DIV/0!</v>
      </c>
      <c r="G46" t="e">
        <f>(((Area!G46/Pigments!$B$6)*Pigments!$B$5)/Physical!$D46)*Pigments!$E$7</f>
        <v>#DIV/0!</v>
      </c>
      <c r="H46" t="e">
        <f>(((Area!H46/Pigments!$B$6)*Pigments!$B$5)/Physical!$D46)*Pigments!$G$2</f>
        <v>#DIV/0!</v>
      </c>
      <c r="I46" t="e">
        <f>(((Area!I46/Pigments!$B$6)*Pigments!$B$5)/Physical!$D46)*Pigments!$G$3</f>
        <v>#DIV/0!</v>
      </c>
      <c r="J46" t="e">
        <f>(((Area!J46/Pigments!$B$6)*Pigments!$B$5)/Physical!$D46)*Pigments!$G$4</f>
        <v>#DIV/0!</v>
      </c>
      <c r="K46" t="e">
        <f>(((Area!K46/Pigments!$B$6)*Pigments!$B$5)/Physical!$D46)*Pigments!$G$5</f>
        <v>#DIV/0!</v>
      </c>
      <c r="L46" t="e">
        <f>(((Area!L46/Pigments!$B$6)*Pigments!$B$5)/Physical!$D46)*Pigments!$G$6</f>
        <v>#DIV/0!</v>
      </c>
      <c r="M46" t="e">
        <f>(((Area!M46/Pigments!$B$6)*Pigments!$B$5)/Physical!$D46)*Pigments!$G$7</f>
        <v>#DIV/0!</v>
      </c>
      <c r="N46" t="e">
        <f>(((Area!N46/Pigments!$B$6)*Pigments!$B$5)/Physical!$D46)*Pigments!$I$2</f>
        <v>#DIV/0!</v>
      </c>
      <c r="O46" t="e">
        <f>(((Area!O46/Pigments!$B$6)*Pigments!$B$5)/Physical!$D46)</f>
        <v>#DIV/0!</v>
      </c>
      <c r="P46" t="e">
        <f>(((Area!P46/Pigments!$B$6)*Pigments!$B$5)/Physical!$D46)</f>
        <v>#DIV/0!</v>
      </c>
    </row>
    <row r="47" spans="1:16" x14ac:dyDescent="0.2">
      <c r="A47">
        <f>Physical!A47</f>
        <v>0</v>
      </c>
      <c r="B47" t="e">
        <f>(((Area!B47/Pigments!$B$6)*Pigments!$B$5)/Physical!$D47)*Pigments!$E$2</f>
        <v>#DIV/0!</v>
      </c>
      <c r="C47" t="e">
        <f>(((Area!C47/Pigments!$B$6)*Pigments!$B$5)/Physical!$D47)*Pigments!$E$3</f>
        <v>#DIV/0!</v>
      </c>
      <c r="D47" t="e">
        <f>(((Area!D47/Pigments!$B$6)*Pigments!$B$5)/Physical!$D47)*Pigments!$E$4</f>
        <v>#DIV/0!</v>
      </c>
      <c r="E47" t="e">
        <f>(((Area!E47/Pigments!$B$6)*Pigments!$B$5)/Physical!$D47)*Pigments!$E$5</f>
        <v>#DIV/0!</v>
      </c>
      <c r="F47" t="e">
        <f>(((Area!F47/Pigments!$B$6)*Pigments!$B$5)/Physical!$D47)*Pigments!$E$6</f>
        <v>#DIV/0!</v>
      </c>
      <c r="G47" t="e">
        <f>(((Area!G47/Pigments!$B$6)*Pigments!$B$5)/Physical!$D47)*Pigments!$E$7</f>
        <v>#DIV/0!</v>
      </c>
      <c r="H47" t="e">
        <f>(((Area!H47/Pigments!$B$6)*Pigments!$B$5)/Physical!$D47)*Pigments!$G$2</f>
        <v>#DIV/0!</v>
      </c>
      <c r="I47" t="e">
        <f>(((Area!I47/Pigments!$B$6)*Pigments!$B$5)/Physical!$D47)*Pigments!$G$3</f>
        <v>#DIV/0!</v>
      </c>
      <c r="J47" t="e">
        <f>(((Area!J47/Pigments!$B$6)*Pigments!$B$5)/Physical!$D47)*Pigments!$G$4</f>
        <v>#DIV/0!</v>
      </c>
      <c r="K47" t="e">
        <f>(((Area!K47/Pigments!$B$6)*Pigments!$B$5)/Physical!$D47)*Pigments!$G$5</f>
        <v>#DIV/0!</v>
      </c>
      <c r="L47" t="e">
        <f>(((Area!L47/Pigments!$B$6)*Pigments!$B$5)/Physical!$D47)*Pigments!$G$6</f>
        <v>#DIV/0!</v>
      </c>
      <c r="M47" t="e">
        <f>(((Area!M47/Pigments!$B$6)*Pigments!$B$5)/Physical!$D47)*Pigments!$G$7</f>
        <v>#DIV/0!</v>
      </c>
      <c r="N47" t="e">
        <f>(((Area!N47/Pigments!$B$6)*Pigments!$B$5)/Physical!$D47)*Pigments!$I$2</f>
        <v>#DIV/0!</v>
      </c>
      <c r="O47" t="e">
        <f>(((Area!O47/Pigments!$B$6)*Pigments!$B$5)/Physical!$D47)</f>
        <v>#DIV/0!</v>
      </c>
      <c r="P47" t="e">
        <f>(((Area!P47/Pigments!$B$6)*Pigments!$B$5)/Physical!$D47)</f>
        <v>#DIV/0!</v>
      </c>
    </row>
    <row r="48" spans="1:16" x14ac:dyDescent="0.2">
      <c r="A48">
        <f>Physical!A48</f>
        <v>0</v>
      </c>
      <c r="B48" t="e">
        <f>(((Area!B48/Pigments!$B$6)*Pigments!$B$5)/Physical!$D48)*Pigments!$E$2</f>
        <v>#DIV/0!</v>
      </c>
      <c r="C48" t="e">
        <f>(((Area!C48/Pigments!$B$6)*Pigments!$B$5)/Physical!$D48)*Pigments!$E$3</f>
        <v>#DIV/0!</v>
      </c>
      <c r="D48" t="e">
        <f>(((Area!D48/Pigments!$B$6)*Pigments!$B$5)/Physical!$D48)*Pigments!$E$4</f>
        <v>#DIV/0!</v>
      </c>
      <c r="E48" t="e">
        <f>(((Area!E48/Pigments!$B$6)*Pigments!$B$5)/Physical!$D48)*Pigments!$E$5</f>
        <v>#DIV/0!</v>
      </c>
      <c r="F48" t="e">
        <f>(((Area!F48/Pigments!$B$6)*Pigments!$B$5)/Physical!$D48)*Pigments!$E$6</f>
        <v>#DIV/0!</v>
      </c>
      <c r="G48" t="e">
        <f>(((Area!G48/Pigments!$B$6)*Pigments!$B$5)/Physical!$D48)*Pigments!$E$7</f>
        <v>#DIV/0!</v>
      </c>
      <c r="H48" t="e">
        <f>(((Area!H48/Pigments!$B$6)*Pigments!$B$5)/Physical!$D48)*Pigments!$G$2</f>
        <v>#DIV/0!</v>
      </c>
      <c r="I48" t="e">
        <f>(((Area!I48/Pigments!$B$6)*Pigments!$B$5)/Physical!$D48)*Pigments!$G$3</f>
        <v>#DIV/0!</v>
      </c>
      <c r="J48" t="e">
        <f>(((Area!J48/Pigments!$B$6)*Pigments!$B$5)/Physical!$D48)*Pigments!$G$4</f>
        <v>#DIV/0!</v>
      </c>
      <c r="K48" t="e">
        <f>(((Area!K48/Pigments!$B$6)*Pigments!$B$5)/Physical!$D48)*Pigments!$G$5</f>
        <v>#DIV/0!</v>
      </c>
      <c r="L48" t="e">
        <f>(((Area!L48/Pigments!$B$6)*Pigments!$B$5)/Physical!$D48)*Pigments!$G$6</f>
        <v>#DIV/0!</v>
      </c>
      <c r="M48" t="e">
        <f>(((Area!M48/Pigments!$B$6)*Pigments!$B$5)/Physical!$D48)*Pigments!$G$7</f>
        <v>#DIV/0!</v>
      </c>
      <c r="N48" t="e">
        <f>(((Area!N48/Pigments!$B$6)*Pigments!$B$5)/Physical!$D48)*Pigments!$I$2</f>
        <v>#DIV/0!</v>
      </c>
      <c r="O48" t="e">
        <f>(((Area!O48/Pigments!$B$6)*Pigments!$B$5)/Physical!$D48)</f>
        <v>#DIV/0!</v>
      </c>
      <c r="P48" t="e">
        <f>(((Area!P48/Pigments!$B$6)*Pigments!$B$5)/Physical!$D48)</f>
        <v>#DIV/0!</v>
      </c>
    </row>
    <row r="49" spans="1:16" x14ac:dyDescent="0.2">
      <c r="A49">
        <f>Physical!A49</f>
        <v>0</v>
      </c>
      <c r="B49" t="e">
        <f>(((Area!B49/Pigments!$B$6)*Pigments!$B$5)/Physical!$D49)*Pigments!$E$2</f>
        <v>#DIV/0!</v>
      </c>
      <c r="C49" t="e">
        <f>(((Area!C49/Pigments!$B$6)*Pigments!$B$5)/Physical!$D49)*Pigments!$E$3</f>
        <v>#DIV/0!</v>
      </c>
      <c r="D49" t="e">
        <f>(((Area!D49/Pigments!$B$6)*Pigments!$B$5)/Physical!$D49)*Pigments!$E$4</f>
        <v>#DIV/0!</v>
      </c>
      <c r="E49" t="e">
        <f>(((Area!E49/Pigments!$B$6)*Pigments!$B$5)/Physical!$D49)*Pigments!$E$5</f>
        <v>#DIV/0!</v>
      </c>
      <c r="F49" t="e">
        <f>(((Area!F49/Pigments!$B$6)*Pigments!$B$5)/Physical!$D49)*Pigments!$E$6</f>
        <v>#DIV/0!</v>
      </c>
      <c r="G49" t="e">
        <f>(((Area!G49/Pigments!$B$6)*Pigments!$B$5)/Physical!$D49)*Pigments!$E$7</f>
        <v>#DIV/0!</v>
      </c>
      <c r="H49" t="e">
        <f>(((Area!H49/Pigments!$B$6)*Pigments!$B$5)/Physical!$D49)*Pigments!$G$2</f>
        <v>#DIV/0!</v>
      </c>
      <c r="I49" t="e">
        <f>(((Area!I49/Pigments!$B$6)*Pigments!$B$5)/Physical!$D49)*Pigments!$G$3</f>
        <v>#DIV/0!</v>
      </c>
      <c r="J49" t="e">
        <f>(((Area!J49/Pigments!$B$6)*Pigments!$B$5)/Physical!$D49)*Pigments!$G$4</f>
        <v>#DIV/0!</v>
      </c>
      <c r="K49" t="e">
        <f>(((Area!K49/Pigments!$B$6)*Pigments!$B$5)/Physical!$D49)*Pigments!$G$5</f>
        <v>#DIV/0!</v>
      </c>
      <c r="L49" t="e">
        <f>(((Area!L49/Pigments!$B$6)*Pigments!$B$5)/Physical!$D49)*Pigments!$G$6</f>
        <v>#DIV/0!</v>
      </c>
      <c r="M49" t="e">
        <f>(((Area!M49/Pigments!$B$6)*Pigments!$B$5)/Physical!$D49)*Pigments!$G$7</f>
        <v>#DIV/0!</v>
      </c>
      <c r="N49" t="e">
        <f>(((Area!N49/Pigments!$B$6)*Pigments!$B$5)/Physical!$D49)*Pigments!$I$2</f>
        <v>#DIV/0!</v>
      </c>
      <c r="O49" t="e">
        <f>(((Area!O49/Pigments!$B$6)*Pigments!$B$5)/Physical!$D49)</f>
        <v>#DIV/0!</v>
      </c>
      <c r="P49" t="e">
        <f>(((Area!P49/Pigments!$B$6)*Pigments!$B$5)/Physical!$D49)</f>
        <v>#DIV/0!</v>
      </c>
    </row>
    <row r="50" spans="1:16" x14ac:dyDescent="0.2">
      <c r="A50">
        <f>Physical!A50</f>
        <v>0</v>
      </c>
      <c r="B50" t="e">
        <f>(((Area!B50/Pigments!$B$6)*Pigments!$B$5)/Physical!$D50)*Pigments!$E$2</f>
        <v>#DIV/0!</v>
      </c>
      <c r="C50" t="e">
        <f>(((Area!C50/Pigments!$B$6)*Pigments!$B$5)/Physical!$D50)*Pigments!$E$3</f>
        <v>#DIV/0!</v>
      </c>
      <c r="D50" t="e">
        <f>(((Area!D50/Pigments!$B$6)*Pigments!$B$5)/Physical!$D50)*Pigments!$E$4</f>
        <v>#DIV/0!</v>
      </c>
      <c r="E50" t="e">
        <f>(((Area!E50/Pigments!$B$6)*Pigments!$B$5)/Physical!$D50)*Pigments!$E$5</f>
        <v>#DIV/0!</v>
      </c>
      <c r="F50" t="e">
        <f>(((Area!F50/Pigments!$B$6)*Pigments!$B$5)/Physical!$D50)*Pigments!$E$6</f>
        <v>#DIV/0!</v>
      </c>
      <c r="G50" t="e">
        <f>(((Area!G50/Pigments!$B$6)*Pigments!$B$5)/Physical!$D50)*Pigments!$E$7</f>
        <v>#DIV/0!</v>
      </c>
      <c r="H50" t="e">
        <f>(((Area!H50/Pigments!$B$6)*Pigments!$B$5)/Physical!$D50)*Pigments!$G$2</f>
        <v>#DIV/0!</v>
      </c>
      <c r="I50" t="e">
        <f>(((Area!I50/Pigments!$B$6)*Pigments!$B$5)/Physical!$D50)*Pigments!$G$3</f>
        <v>#DIV/0!</v>
      </c>
      <c r="J50" t="e">
        <f>(((Area!J50/Pigments!$B$6)*Pigments!$B$5)/Physical!$D50)*Pigments!$G$4</f>
        <v>#DIV/0!</v>
      </c>
      <c r="K50" t="e">
        <f>(((Area!K50/Pigments!$B$6)*Pigments!$B$5)/Physical!$D50)*Pigments!$G$5</f>
        <v>#DIV/0!</v>
      </c>
      <c r="L50" t="e">
        <f>(((Area!L50/Pigments!$B$6)*Pigments!$B$5)/Physical!$D50)*Pigments!$G$6</f>
        <v>#DIV/0!</v>
      </c>
      <c r="M50" t="e">
        <f>(((Area!M50/Pigments!$B$6)*Pigments!$B$5)/Physical!$D50)*Pigments!$G$7</f>
        <v>#DIV/0!</v>
      </c>
      <c r="N50" t="e">
        <f>(((Area!N50/Pigments!$B$6)*Pigments!$B$5)/Physical!$D50)*Pigments!$I$2</f>
        <v>#DIV/0!</v>
      </c>
      <c r="O50" t="e">
        <f>(((Area!O50/Pigments!$B$6)*Pigments!$B$5)/Physical!$D50)</f>
        <v>#DIV/0!</v>
      </c>
      <c r="P50" t="e">
        <f>(((Area!P50/Pigments!$B$6)*Pigments!$B$5)/Physical!$D50)</f>
        <v>#DIV/0!</v>
      </c>
    </row>
    <row r="51" spans="1:16" x14ac:dyDescent="0.2">
      <c r="A51">
        <f>Physical!A51</f>
        <v>0</v>
      </c>
      <c r="B51" t="e">
        <f>(((Area!B51/Pigments!$B$6)*Pigments!$B$5)/Physical!$D51)*Pigments!$E$2</f>
        <v>#DIV/0!</v>
      </c>
      <c r="C51" t="e">
        <f>(((Area!C51/Pigments!$B$6)*Pigments!$B$5)/Physical!$D51)*Pigments!$E$3</f>
        <v>#DIV/0!</v>
      </c>
      <c r="D51" t="e">
        <f>(((Area!D51/Pigments!$B$6)*Pigments!$B$5)/Physical!$D51)*Pigments!$E$4</f>
        <v>#DIV/0!</v>
      </c>
      <c r="E51" t="e">
        <f>(((Area!E51/Pigments!$B$6)*Pigments!$B$5)/Physical!$D51)*Pigments!$E$5</f>
        <v>#DIV/0!</v>
      </c>
      <c r="F51" t="e">
        <f>(((Area!F51/Pigments!$B$6)*Pigments!$B$5)/Physical!$D51)*Pigments!$E$6</f>
        <v>#DIV/0!</v>
      </c>
      <c r="G51" t="e">
        <f>(((Area!G51/Pigments!$B$6)*Pigments!$B$5)/Physical!$D51)*Pigments!$E$7</f>
        <v>#DIV/0!</v>
      </c>
      <c r="H51" t="e">
        <f>(((Area!H51/Pigments!$B$6)*Pigments!$B$5)/Physical!$D51)*Pigments!$G$2</f>
        <v>#DIV/0!</v>
      </c>
      <c r="I51" t="e">
        <f>(((Area!I51/Pigments!$B$6)*Pigments!$B$5)/Physical!$D51)*Pigments!$G$3</f>
        <v>#DIV/0!</v>
      </c>
      <c r="J51" t="e">
        <f>(((Area!J51/Pigments!$B$6)*Pigments!$B$5)/Physical!$D51)*Pigments!$G$4</f>
        <v>#DIV/0!</v>
      </c>
      <c r="K51" t="e">
        <f>(((Area!K51/Pigments!$B$6)*Pigments!$B$5)/Physical!$D51)*Pigments!$G$5</f>
        <v>#DIV/0!</v>
      </c>
      <c r="L51" t="e">
        <f>(((Area!L51/Pigments!$B$6)*Pigments!$B$5)/Physical!$D51)*Pigments!$G$6</f>
        <v>#DIV/0!</v>
      </c>
      <c r="M51" t="e">
        <f>(((Area!M51/Pigments!$B$6)*Pigments!$B$5)/Physical!$D51)*Pigments!$G$7</f>
        <v>#DIV/0!</v>
      </c>
      <c r="N51" t="e">
        <f>(((Area!N51/Pigments!$B$6)*Pigments!$B$5)/Physical!$D51)*Pigments!$I$2</f>
        <v>#DIV/0!</v>
      </c>
      <c r="O51" t="e">
        <f>(((Area!O51/Pigments!$B$6)*Pigments!$B$5)/Physical!$D51)</f>
        <v>#DIV/0!</v>
      </c>
      <c r="P51" t="e">
        <f>(((Area!P51/Pigments!$B$6)*Pigments!$B$5)/Physical!$D51)</f>
        <v>#DIV/0!</v>
      </c>
    </row>
    <row r="52" spans="1:16" x14ac:dyDescent="0.2">
      <c r="A52">
        <f>Physical!A52</f>
        <v>0</v>
      </c>
      <c r="B52" t="e">
        <f>(((Area!B52/Pigments!$B$6)*Pigments!$B$5)/Physical!$D52)*Pigments!$E$2</f>
        <v>#DIV/0!</v>
      </c>
      <c r="C52" t="e">
        <f>(((Area!C52/Pigments!$B$6)*Pigments!$B$5)/Physical!$D52)*Pigments!$E$3</f>
        <v>#DIV/0!</v>
      </c>
      <c r="D52" t="e">
        <f>(((Area!D52/Pigments!$B$6)*Pigments!$B$5)/Physical!$D52)*Pigments!$E$4</f>
        <v>#DIV/0!</v>
      </c>
      <c r="E52" t="e">
        <f>(((Area!E52/Pigments!$B$6)*Pigments!$B$5)/Physical!$D52)*Pigments!$E$5</f>
        <v>#DIV/0!</v>
      </c>
      <c r="F52" t="e">
        <f>(((Area!F52/Pigments!$B$6)*Pigments!$B$5)/Physical!$D52)*Pigments!$E$6</f>
        <v>#DIV/0!</v>
      </c>
      <c r="G52" t="e">
        <f>(((Area!G52/Pigments!$B$6)*Pigments!$B$5)/Physical!$D52)*Pigments!$E$7</f>
        <v>#DIV/0!</v>
      </c>
      <c r="H52" t="e">
        <f>(((Area!H52/Pigments!$B$6)*Pigments!$B$5)/Physical!$D52)*Pigments!$G$2</f>
        <v>#DIV/0!</v>
      </c>
      <c r="I52" t="e">
        <f>(((Area!I52/Pigments!$B$6)*Pigments!$B$5)/Physical!$D52)*Pigments!$G$3</f>
        <v>#DIV/0!</v>
      </c>
      <c r="J52" t="e">
        <f>(((Area!J52/Pigments!$B$6)*Pigments!$B$5)/Physical!$D52)*Pigments!$G$4</f>
        <v>#DIV/0!</v>
      </c>
      <c r="K52" t="e">
        <f>(((Area!K52/Pigments!$B$6)*Pigments!$B$5)/Physical!$D52)*Pigments!$G$5</f>
        <v>#DIV/0!</v>
      </c>
      <c r="L52" t="e">
        <f>(((Area!L52/Pigments!$B$6)*Pigments!$B$5)/Physical!$D52)*Pigments!$G$6</f>
        <v>#DIV/0!</v>
      </c>
      <c r="M52" t="e">
        <f>(((Area!M52/Pigments!$B$6)*Pigments!$B$5)/Physical!$D52)*Pigments!$G$7</f>
        <v>#DIV/0!</v>
      </c>
      <c r="N52" t="e">
        <f>(((Area!N52/Pigments!$B$6)*Pigments!$B$5)/Physical!$D52)*Pigments!$I$2</f>
        <v>#DIV/0!</v>
      </c>
      <c r="O52" t="e">
        <f>(((Area!O52/Pigments!$B$6)*Pigments!$B$5)/Physical!$D52)</f>
        <v>#DIV/0!</v>
      </c>
      <c r="P52" t="e">
        <f>(((Area!P52/Pigments!$B$6)*Pigments!$B$5)/Physical!$D52)</f>
        <v>#DIV/0!</v>
      </c>
    </row>
    <row r="53" spans="1:16" x14ac:dyDescent="0.2">
      <c r="A53">
        <f>Physical!A53</f>
        <v>0</v>
      </c>
      <c r="B53" t="e">
        <f>(((Area!B53/Pigments!$B$6)*Pigments!$B$5)/Physical!$D53)*Pigments!$E$2</f>
        <v>#DIV/0!</v>
      </c>
      <c r="C53" t="e">
        <f>(((Area!C53/Pigments!$B$6)*Pigments!$B$5)/Physical!$D53)*Pigments!$E$3</f>
        <v>#DIV/0!</v>
      </c>
      <c r="D53" t="e">
        <f>(((Area!D53/Pigments!$B$6)*Pigments!$B$5)/Physical!$D53)*Pigments!$E$4</f>
        <v>#DIV/0!</v>
      </c>
      <c r="E53" t="e">
        <f>(((Area!E53/Pigments!$B$6)*Pigments!$B$5)/Physical!$D53)*Pigments!$E$5</f>
        <v>#DIV/0!</v>
      </c>
      <c r="F53" t="e">
        <f>(((Area!F53/Pigments!$B$6)*Pigments!$B$5)/Physical!$D53)*Pigments!$E$6</f>
        <v>#DIV/0!</v>
      </c>
      <c r="G53" t="e">
        <f>(((Area!G53/Pigments!$B$6)*Pigments!$B$5)/Physical!$D53)*Pigments!$E$7</f>
        <v>#DIV/0!</v>
      </c>
      <c r="H53" t="e">
        <f>(((Area!H53/Pigments!$B$6)*Pigments!$B$5)/Physical!$D53)*Pigments!$G$2</f>
        <v>#DIV/0!</v>
      </c>
      <c r="I53" t="e">
        <f>(((Area!I53/Pigments!$B$6)*Pigments!$B$5)/Physical!$D53)*Pigments!$G$3</f>
        <v>#DIV/0!</v>
      </c>
      <c r="J53" t="e">
        <f>(((Area!J53/Pigments!$B$6)*Pigments!$B$5)/Physical!$D53)*Pigments!$G$4</f>
        <v>#DIV/0!</v>
      </c>
      <c r="K53" t="e">
        <f>(((Area!K53/Pigments!$B$6)*Pigments!$B$5)/Physical!$D53)*Pigments!$G$5</f>
        <v>#DIV/0!</v>
      </c>
      <c r="L53" t="e">
        <f>(((Area!L53/Pigments!$B$6)*Pigments!$B$5)/Physical!$D53)*Pigments!$G$6</f>
        <v>#DIV/0!</v>
      </c>
      <c r="M53" t="e">
        <f>(((Area!M53/Pigments!$B$6)*Pigments!$B$5)/Physical!$D53)*Pigments!$G$7</f>
        <v>#DIV/0!</v>
      </c>
      <c r="N53" t="e">
        <f>(((Area!N53/Pigments!$B$6)*Pigments!$B$5)/Physical!$D53)*Pigments!$I$2</f>
        <v>#DIV/0!</v>
      </c>
      <c r="O53" t="e">
        <f>(((Area!O53/Pigments!$B$6)*Pigments!$B$5)/Physical!$D53)</f>
        <v>#DIV/0!</v>
      </c>
      <c r="P53" t="e">
        <f>(((Area!P53/Pigments!$B$6)*Pigments!$B$5)/Physical!$D53)</f>
        <v>#DIV/0!</v>
      </c>
    </row>
    <row r="54" spans="1:16" x14ac:dyDescent="0.2">
      <c r="A54">
        <f>Physical!A54</f>
        <v>0</v>
      </c>
      <c r="B54" t="e">
        <f>(((Area!B54/Pigments!$B$6)*Pigments!$B$5)/Physical!$D54)*Pigments!$E$2</f>
        <v>#DIV/0!</v>
      </c>
      <c r="C54" t="e">
        <f>(((Area!C54/Pigments!$B$6)*Pigments!$B$5)/Physical!$D54)*Pigments!$E$3</f>
        <v>#DIV/0!</v>
      </c>
      <c r="D54" t="e">
        <f>(((Area!D54/Pigments!$B$6)*Pigments!$B$5)/Physical!$D54)*Pigments!$E$4</f>
        <v>#DIV/0!</v>
      </c>
      <c r="E54" t="e">
        <f>(((Area!E54/Pigments!$B$6)*Pigments!$B$5)/Physical!$D54)*Pigments!$E$5</f>
        <v>#DIV/0!</v>
      </c>
      <c r="F54" t="e">
        <f>(((Area!F54/Pigments!$B$6)*Pigments!$B$5)/Physical!$D54)*Pigments!$E$6</f>
        <v>#DIV/0!</v>
      </c>
      <c r="G54" t="e">
        <f>(((Area!G54/Pigments!$B$6)*Pigments!$B$5)/Physical!$D54)*Pigments!$E$7</f>
        <v>#DIV/0!</v>
      </c>
      <c r="H54" t="e">
        <f>(((Area!H54/Pigments!$B$6)*Pigments!$B$5)/Physical!$D54)*Pigments!$G$2</f>
        <v>#DIV/0!</v>
      </c>
      <c r="I54" t="e">
        <f>(((Area!I54/Pigments!$B$6)*Pigments!$B$5)/Physical!$D54)*Pigments!$G$3</f>
        <v>#DIV/0!</v>
      </c>
      <c r="J54" t="e">
        <f>(((Area!J54/Pigments!$B$6)*Pigments!$B$5)/Physical!$D54)*Pigments!$G$4</f>
        <v>#DIV/0!</v>
      </c>
      <c r="K54" t="e">
        <f>(((Area!K54/Pigments!$B$6)*Pigments!$B$5)/Physical!$D54)*Pigments!$G$5</f>
        <v>#DIV/0!</v>
      </c>
      <c r="L54" t="e">
        <f>(((Area!L54/Pigments!$B$6)*Pigments!$B$5)/Physical!$D54)*Pigments!$G$6</f>
        <v>#DIV/0!</v>
      </c>
      <c r="M54" t="e">
        <f>(((Area!M54/Pigments!$B$6)*Pigments!$B$5)/Physical!$D54)*Pigments!$G$7</f>
        <v>#DIV/0!</v>
      </c>
      <c r="N54" t="e">
        <f>(((Area!N54/Pigments!$B$6)*Pigments!$B$5)/Physical!$D54)*Pigments!$I$2</f>
        <v>#DIV/0!</v>
      </c>
      <c r="O54" t="e">
        <f>(((Area!O54/Pigments!$B$6)*Pigments!$B$5)/Physical!$D54)</f>
        <v>#DIV/0!</v>
      </c>
      <c r="P54" t="e">
        <f>(((Area!P54/Pigments!$B$6)*Pigments!$B$5)/Physical!$D54)</f>
        <v>#DIV/0!</v>
      </c>
    </row>
    <row r="55" spans="1:16" x14ac:dyDescent="0.2">
      <c r="A55">
        <f>Physical!A55</f>
        <v>0</v>
      </c>
      <c r="B55" t="e">
        <f>(((Area!B55/Pigments!$B$6)*Pigments!$B$5)/Physical!$D55)*Pigments!$E$2</f>
        <v>#DIV/0!</v>
      </c>
      <c r="C55" t="e">
        <f>(((Area!C55/Pigments!$B$6)*Pigments!$B$5)/Physical!$D55)*Pigments!$E$3</f>
        <v>#DIV/0!</v>
      </c>
      <c r="D55" t="e">
        <f>(((Area!D55/Pigments!$B$6)*Pigments!$B$5)/Physical!$D55)*Pigments!$E$4</f>
        <v>#DIV/0!</v>
      </c>
      <c r="E55" t="e">
        <f>(((Area!E55/Pigments!$B$6)*Pigments!$B$5)/Physical!$D55)*Pigments!$E$5</f>
        <v>#DIV/0!</v>
      </c>
      <c r="F55" t="e">
        <f>(((Area!F55/Pigments!$B$6)*Pigments!$B$5)/Physical!$D55)*Pigments!$E$6</f>
        <v>#DIV/0!</v>
      </c>
      <c r="G55" t="e">
        <f>(((Area!G55/Pigments!$B$6)*Pigments!$B$5)/Physical!$D55)*Pigments!$E$7</f>
        <v>#DIV/0!</v>
      </c>
      <c r="H55" t="e">
        <f>(((Area!H55/Pigments!$B$6)*Pigments!$B$5)/Physical!$D55)*Pigments!$G$2</f>
        <v>#DIV/0!</v>
      </c>
      <c r="I55" t="e">
        <f>(((Area!I55/Pigments!$B$6)*Pigments!$B$5)/Physical!$D55)*Pigments!$G$3</f>
        <v>#DIV/0!</v>
      </c>
      <c r="J55" t="e">
        <f>(((Area!J55/Pigments!$B$6)*Pigments!$B$5)/Physical!$D55)*Pigments!$G$4</f>
        <v>#DIV/0!</v>
      </c>
      <c r="K55" t="e">
        <f>(((Area!K55/Pigments!$B$6)*Pigments!$B$5)/Physical!$D55)*Pigments!$G$5</f>
        <v>#DIV/0!</v>
      </c>
      <c r="L55" t="e">
        <f>(((Area!L55/Pigments!$B$6)*Pigments!$B$5)/Physical!$D55)*Pigments!$G$6</f>
        <v>#DIV/0!</v>
      </c>
      <c r="M55" t="e">
        <f>(((Area!M55/Pigments!$B$6)*Pigments!$B$5)/Physical!$D55)*Pigments!$G$7</f>
        <v>#DIV/0!</v>
      </c>
      <c r="N55" t="e">
        <f>(((Area!N55/Pigments!$B$6)*Pigments!$B$5)/Physical!$D55)*Pigments!$I$2</f>
        <v>#DIV/0!</v>
      </c>
      <c r="O55" t="e">
        <f>(((Area!O55/Pigments!$B$6)*Pigments!$B$5)/Physical!$D55)</f>
        <v>#DIV/0!</v>
      </c>
      <c r="P55" t="e">
        <f>(((Area!P55/Pigments!$B$6)*Pigments!$B$5)/Physical!$D55)</f>
        <v>#DIV/0!</v>
      </c>
    </row>
    <row r="56" spans="1:16" x14ac:dyDescent="0.2">
      <c r="A56">
        <f>Physical!A56</f>
        <v>0</v>
      </c>
      <c r="B56" t="e">
        <f>(((Area!B56/Pigments!$B$6)*Pigments!$B$5)/Physical!$D56)*Pigments!$E$2</f>
        <v>#DIV/0!</v>
      </c>
      <c r="C56" t="e">
        <f>(((Area!C56/Pigments!$B$6)*Pigments!$B$5)/Physical!$D56)*Pigments!$E$3</f>
        <v>#DIV/0!</v>
      </c>
      <c r="D56" t="e">
        <f>(((Area!D56/Pigments!$B$6)*Pigments!$B$5)/Physical!$D56)*Pigments!$E$4</f>
        <v>#DIV/0!</v>
      </c>
      <c r="E56" t="e">
        <f>(((Area!E56/Pigments!$B$6)*Pigments!$B$5)/Physical!$D56)*Pigments!$E$5</f>
        <v>#DIV/0!</v>
      </c>
      <c r="F56" t="e">
        <f>(((Area!F56/Pigments!$B$6)*Pigments!$B$5)/Physical!$D56)*Pigments!$E$6</f>
        <v>#DIV/0!</v>
      </c>
      <c r="G56" t="e">
        <f>(((Area!G56/Pigments!$B$6)*Pigments!$B$5)/Physical!$D56)*Pigments!$E$7</f>
        <v>#DIV/0!</v>
      </c>
      <c r="H56" t="e">
        <f>(((Area!H56/Pigments!$B$6)*Pigments!$B$5)/Physical!$D56)*Pigments!$G$2</f>
        <v>#DIV/0!</v>
      </c>
      <c r="I56" t="e">
        <f>(((Area!I56/Pigments!$B$6)*Pigments!$B$5)/Physical!$D56)*Pigments!$G$3</f>
        <v>#DIV/0!</v>
      </c>
      <c r="J56" t="e">
        <f>(((Area!J56/Pigments!$B$6)*Pigments!$B$5)/Physical!$D56)*Pigments!$G$4</f>
        <v>#DIV/0!</v>
      </c>
      <c r="K56" t="e">
        <f>(((Area!K56/Pigments!$B$6)*Pigments!$B$5)/Physical!$D56)*Pigments!$G$5</f>
        <v>#DIV/0!</v>
      </c>
      <c r="L56" t="e">
        <f>(((Area!L56/Pigments!$B$6)*Pigments!$B$5)/Physical!$D56)*Pigments!$G$6</f>
        <v>#DIV/0!</v>
      </c>
      <c r="M56" t="e">
        <f>(((Area!M56/Pigments!$B$6)*Pigments!$B$5)/Physical!$D56)*Pigments!$G$7</f>
        <v>#DIV/0!</v>
      </c>
      <c r="N56" t="e">
        <f>(((Area!N56/Pigments!$B$6)*Pigments!$B$5)/Physical!$D56)*Pigments!$I$2</f>
        <v>#DIV/0!</v>
      </c>
      <c r="O56" t="e">
        <f>(((Area!O56/Pigments!$B$6)*Pigments!$B$5)/Physical!$D56)</f>
        <v>#DIV/0!</v>
      </c>
      <c r="P56" t="e">
        <f>(((Area!P56/Pigments!$B$6)*Pigments!$B$5)/Physical!$D56)</f>
        <v>#DIV/0!</v>
      </c>
    </row>
    <row r="57" spans="1:16" x14ac:dyDescent="0.2">
      <c r="A57">
        <f>Physical!A57</f>
        <v>0</v>
      </c>
      <c r="B57" t="e">
        <f>(((Area!B57/Pigments!$B$6)*Pigments!$B$5)/Physical!$D57)*Pigments!$E$2</f>
        <v>#DIV/0!</v>
      </c>
      <c r="C57" t="e">
        <f>(((Area!C57/Pigments!$B$6)*Pigments!$B$5)/Physical!$D57)*Pigments!$E$3</f>
        <v>#DIV/0!</v>
      </c>
      <c r="D57" t="e">
        <f>(((Area!D57/Pigments!$B$6)*Pigments!$B$5)/Physical!$D57)*Pigments!$E$4</f>
        <v>#DIV/0!</v>
      </c>
      <c r="E57" t="e">
        <f>(((Area!E57/Pigments!$B$6)*Pigments!$B$5)/Physical!$D57)*Pigments!$E$5</f>
        <v>#DIV/0!</v>
      </c>
      <c r="F57" t="e">
        <f>(((Area!F57/Pigments!$B$6)*Pigments!$B$5)/Physical!$D57)*Pigments!$E$6</f>
        <v>#DIV/0!</v>
      </c>
      <c r="G57" t="e">
        <f>(((Area!G57/Pigments!$B$6)*Pigments!$B$5)/Physical!$D57)*Pigments!$E$7</f>
        <v>#DIV/0!</v>
      </c>
      <c r="H57" t="e">
        <f>(((Area!H57/Pigments!$B$6)*Pigments!$B$5)/Physical!$D57)*Pigments!$G$2</f>
        <v>#DIV/0!</v>
      </c>
      <c r="I57" t="e">
        <f>(((Area!I57/Pigments!$B$6)*Pigments!$B$5)/Physical!$D57)*Pigments!$G$3</f>
        <v>#DIV/0!</v>
      </c>
      <c r="J57" t="e">
        <f>(((Area!J57/Pigments!$B$6)*Pigments!$B$5)/Physical!$D57)*Pigments!$G$4</f>
        <v>#DIV/0!</v>
      </c>
      <c r="K57" t="e">
        <f>(((Area!K57/Pigments!$B$6)*Pigments!$B$5)/Physical!$D57)*Pigments!$G$5</f>
        <v>#DIV/0!</v>
      </c>
      <c r="L57" t="e">
        <f>(((Area!L57/Pigments!$B$6)*Pigments!$B$5)/Physical!$D57)*Pigments!$G$6</f>
        <v>#DIV/0!</v>
      </c>
      <c r="M57" t="e">
        <f>(((Area!M57/Pigments!$B$6)*Pigments!$B$5)/Physical!$D57)*Pigments!$G$7</f>
        <v>#DIV/0!</v>
      </c>
      <c r="N57" t="e">
        <f>(((Area!N57/Pigments!$B$6)*Pigments!$B$5)/Physical!$D57)*Pigments!$I$2</f>
        <v>#DIV/0!</v>
      </c>
      <c r="O57" t="e">
        <f>(((Area!O57/Pigments!$B$6)*Pigments!$B$5)/Physical!$D57)</f>
        <v>#DIV/0!</v>
      </c>
      <c r="P57" t="e">
        <f>(((Area!P57/Pigments!$B$6)*Pigments!$B$5)/Physical!$D57)</f>
        <v>#DIV/0!</v>
      </c>
    </row>
    <row r="58" spans="1:16" x14ac:dyDescent="0.2">
      <c r="A58">
        <f>Physical!A58</f>
        <v>0</v>
      </c>
      <c r="B58" t="e">
        <f>(((Area!B58/Pigments!$B$6)*Pigments!$B$5)/Physical!$D58)*Pigments!$E$2</f>
        <v>#DIV/0!</v>
      </c>
      <c r="C58" t="e">
        <f>(((Area!C58/Pigments!$B$6)*Pigments!$B$5)/Physical!$D58)*Pigments!$E$3</f>
        <v>#DIV/0!</v>
      </c>
      <c r="D58" t="e">
        <f>(((Area!D58/Pigments!$B$6)*Pigments!$B$5)/Physical!$D58)*Pigments!$E$4</f>
        <v>#DIV/0!</v>
      </c>
      <c r="E58" t="e">
        <f>(((Area!E58/Pigments!$B$6)*Pigments!$B$5)/Physical!$D58)*Pigments!$E$5</f>
        <v>#DIV/0!</v>
      </c>
      <c r="F58" t="e">
        <f>(((Area!F58/Pigments!$B$6)*Pigments!$B$5)/Physical!$D58)*Pigments!$E$6</f>
        <v>#DIV/0!</v>
      </c>
      <c r="G58" t="e">
        <f>(((Area!G58/Pigments!$B$6)*Pigments!$B$5)/Physical!$D58)*Pigments!$E$7</f>
        <v>#DIV/0!</v>
      </c>
      <c r="H58" t="e">
        <f>(((Area!H58/Pigments!$B$6)*Pigments!$B$5)/Physical!$D58)*Pigments!$G$2</f>
        <v>#DIV/0!</v>
      </c>
      <c r="I58" t="e">
        <f>(((Area!I58/Pigments!$B$6)*Pigments!$B$5)/Physical!$D58)*Pigments!$G$3</f>
        <v>#DIV/0!</v>
      </c>
      <c r="J58" t="e">
        <f>(((Area!J58/Pigments!$B$6)*Pigments!$B$5)/Physical!$D58)*Pigments!$G$4</f>
        <v>#DIV/0!</v>
      </c>
      <c r="K58" t="e">
        <f>(((Area!K58/Pigments!$B$6)*Pigments!$B$5)/Physical!$D58)*Pigments!$G$5</f>
        <v>#DIV/0!</v>
      </c>
      <c r="L58" t="e">
        <f>(((Area!L58/Pigments!$B$6)*Pigments!$B$5)/Physical!$D58)*Pigments!$G$6</f>
        <v>#DIV/0!</v>
      </c>
      <c r="M58" t="e">
        <f>(((Area!M58/Pigments!$B$6)*Pigments!$B$5)/Physical!$D58)*Pigments!$G$7</f>
        <v>#DIV/0!</v>
      </c>
      <c r="N58" t="e">
        <f>(((Area!N58/Pigments!$B$6)*Pigments!$B$5)/Physical!$D58)*Pigments!$I$2</f>
        <v>#DIV/0!</v>
      </c>
      <c r="O58" t="e">
        <f>(((Area!O58/Pigments!$B$6)*Pigments!$B$5)/Physical!$D58)</f>
        <v>#DIV/0!</v>
      </c>
      <c r="P58" t="e">
        <f>(((Area!P58/Pigments!$B$6)*Pigments!$B$5)/Physical!$D58)</f>
        <v>#DIV/0!</v>
      </c>
    </row>
    <row r="59" spans="1:16" x14ac:dyDescent="0.2">
      <c r="A59">
        <f>Physical!A59</f>
        <v>0</v>
      </c>
      <c r="B59" t="e">
        <f>(((Area!B59/Pigments!$B$6)*Pigments!$B$5)/Physical!$D59)*Pigments!$E$2</f>
        <v>#DIV/0!</v>
      </c>
      <c r="C59" t="e">
        <f>(((Area!C59/Pigments!$B$6)*Pigments!$B$5)/Physical!$D59)*Pigments!$E$3</f>
        <v>#DIV/0!</v>
      </c>
      <c r="D59" t="e">
        <f>(((Area!D59/Pigments!$B$6)*Pigments!$B$5)/Physical!$D59)*Pigments!$E$4</f>
        <v>#DIV/0!</v>
      </c>
      <c r="E59" t="e">
        <f>(((Area!E59/Pigments!$B$6)*Pigments!$B$5)/Physical!$D59)*Pigments!$E$5</f>
        <v>#DIV/0!</v>
      </c>
      <c r="F59" t="e">
        <f>(((Area!F59/Pigments!$B$6)*Pigments!$B$5)/Physical!$D59)*Pigments!$E$6</f>
        <v>#DIV/0!</v>
      </c>
      <c r="G59" t="e">
        <f>(((Area!G59/Pigments!$B$6)*Pigments!$B$5)/Physical!$D59)*Pigments!$E$7</f>
        <v>#DIV/0!</v>
      </c>
      <c r="H59" t="e">
        <f>(((Area!H59/Pigments!$B$6)*Pigments!$B$5)/Physical!$D59)*Pigments!$G$2</f>
        <v>#DIV/0!</v>
      </c>
      <c r="I59" t="e">
        <f>(((Area!I59/Pigments!$B$6)*Pigments!$B$5)/Physical!$D59)*Pigments!$G$3</f>
        <v>#DIV/0!</v>
      </c>
      <c r="J59" t="e">
        <f>(((Area!J59/Pigments!$B$6)*Pigments!$B$5)/Physical!$D59)*Pigments!$G$4</f>
        <v>#DIV/0!</v>
      </c>
      <c r="K59" t="e">
        <f>(((Area!K59/Pigments!$B$6)*Pigments!$B$5)/Physical!$D59)*Pigments!$G$5</f>
        <v>#DIV/0!</v>
      </c>
      <c r="L59" t="e">
        <f>(((Area!L59/Pigments!$B$6)*Pigments!$B$5)/Physical!$D59)*Pigments!$G$6</f>
        <v>#DIV/0!</v>
      </c>
      <c r="M59" t="e">
        <f>(((Area!M59/Pigments!$B$6)*Pigments!$B$5)/Physical!$D59)*Pigments!$G$7</f>
        <v>#DIV/0!</v>
      </c>
      <c r="N59" t="e">
        <f>(((Area!N59/Pigments!$B$6)*Pigments!$B$5)/Physical!$D59)*Pigments!$I$2</f>
        <v>#DIV/0!</v>
      </c>
      <c r="O59" t="e">
        <f>(((Area!O59/Pigments!$B$6)*Pigments!$B$5)/Physical!$D59)</f>
        <v>#DIV/0!</v>
      </c>
      <c r="P59" t="e">
        <f>(((Area!P59/Pigments!$B$6)*Pigments!$B$5)/Physical!$D59)</f>
        <v>#DIV/0!</v>
      </c>
    </row>
    <row r="60" spans="1:16" x14ac:dyDescent="0.2">
      <c r="A60">
        <f>Physical!A60</f>
        <v>0</v>
      </c>
      <c r="B60" t="e">
        <f>(((Area!B60/Pigments!$B$6)*Pigments!$B$5)/Physical!$D60)*Pigments!$E$2</f>
        <v>#DIV/0!</v>
      </c>
      <c r="C60" t="e">
        <f>(((Area!C60/Pigments!$B$6)*Pigments!$B$5)/Physical!$D60)*Pigments!$E$3</f>
        <v>#DIV/0!</v>
      </c>
      <c r="D60" t="e">
        <f>(((Area!D60/Pigments!$B$6)*Pigments!$B$5)/Physical!$D60)*Pigments!$E$4</f>
        <v>#DIV/0!</v>
      </c>
      <c r="E60" t="e">
        <f>(((Area!E60/Pigments!$B$6)*Pigments!$B$5)/Physical!$D60)*Pigments!$E$5</f>
        <v>#DIV/0!</v>
      </c>
      <c r="F60" t="e">
        <f>(((Area!F60/Pigments!$B$6)*Pigments!$B$5)/Physical!$D60)*Pigments!$E$6</f>
        <v>#DIV/0!</v>
      </c>
      <c r="G60" t="e">
        <f>(((Area!G60/Pigments!$B$6)*Pigments!$B$5)/Physical!$D60)*Pigments!$E$7</f>
        <v>#DIV/0!</v>
      </c>
      <c r="H60" t="e">
        <f>(((Area!H60/Pigments!$B$6)*Pigments!$B$5)/Physical!$D60)*Pigments!$G$2</f>
        <v>#DIV/0!</v>
      </c>
      <c r="I60" t="e">
        <f>(((Area!I60/Pigments!$B$6)*Pigments!$B$5)/Physical!$D60)*Pigments!$G$3</f>
        <v>#DIV/0!</v>
      </c>
      <c r="J60" t="e">
        <f>(((Area!J60/Pigments!$B$6)*Pigments!$B$5)/Physical!$D60)*Pigments!$G$4</f>
        <v>#DIV/0!</v>
      </c>
      <c r="K60" t="e">
        <f>(((Area!K60/Pigments!$B$6)*Pigments!$B$5)/Physical!$D60)*Pigments!$G$5</f>
        <v>#DIV/0!</v>
      </c>
      <c r="L60" t="e">
        <f>(((Area!L60/Pigments!$B$6)*Pigments!$B$5)/Physical!$D60)*Pigments!$G$6</f>
        <v>#DIV/0!</v>
      </c>
      <c r="M60" t="e">
        <f>(((Area!M60/Pigments!$B$6)*Pigments!$B$5)/Physical!$D60)*Pigments!$G$7</f>
        <v>#DIV/0!</v>
      </c>
      <c r="N60" t="e">
        <f>(((Area!N60/Pigments!$B$6)*Pigments!$B$5)/Physical!$D60)*Pigments!$I$2</f>
        <v>#DIV/0!</v>
      </c>
      <c r="O60" t="e">
        <f>(((Area!O60/Pigments!$B$6)*Pigments!$B$5)/Physical!$D60)</f>
        <v>#DIV/0!</v>
      </c>
      <c r="P60" t="e">
        <f>(((Area!P60/Pigments!$B$6)*Pigments!$B$5)/Physical!$D60)</f>
        <v>#DIV/0!</v>
      </c>
    </row>
  </sheetData>
  <mergeCells count="1">
    <mergeCell ref="D1:G1"/>
  </mergeCells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0"/>
  <sheetViews>
    <sheetView topLeftCell="A2" workbookViewId="0">
      <selection activeCell="D33" sqref="D33"/>
    </sheetView>
  </sheetViews>
  <sheetFormatPr defaultColWidth="11" defaultRowHeight="12.75" x14ac:dyDescent="0.2"/>
  <cols>
    <col min="17" max="17" width="3.875" customWidth="1"/>
    <col min="18" max="18" width="3.25" customWidth="1"/>
    <col min="24" max="24" width="11.875" bestFit="1" customWidth="1"/>
  </cols>
  <sheetData>
    <row r="1" spans="1:34" x14ac:dyDescent="0.2">
      <c r="A1" t="s">
        <v>0</v>
      </c>
      <c r="B1" s="1" t="s">
        <v>26</v>
      </c>
      <c r="D1" s="10" t="s">
        <v>7</v>
      </c>
      <c r="E1" s="10"/>
      <c r="F1" s="10"/>
      <c r="G1" s="10"/>
    </row>
    <row r="2" spans="1:34" x14ac:dyDescent="0.2">
      <c r="A2" t="s">
        <v>1</v>
      </c>
      <c r="B2" s="1">
        <f>Pigments!B2</f>
        <v>37908</v>
      </c>
      <c r="D2" t="s">
        <v>8</v>
      </c>
      <c r="E2" s="1">
        <v>1.4367149678949769E-7</v>
      </c>
      <c r="F2" t="s">
        <v>12</v>
      </c>
      <c r="G2" s="1">
        <v>2.2251121065262519E-7</v>
      </c>
      <c r="H2" t="s">
        <v>25</v>
      </c>
      <c r="I2" s="1">
        <v>2.2231088465353736E-7</v>
      </c>
    </row>
    <row r="3" spans="1:34" x14ac:dyDescent="0.2">
      <c r="A3" t="s">
        <v>2</v>
      </c>
      <c r="B3" s="1" t="str">
        <f>Pigments!B3</f>
        <v>pig#1</v>
      </c>
      <c r="D3" t="s">
        <v>9</v>
      </c>
      <c r="E3" s="1">
        <v>1.9571049791244509E-7</v>
      </c>
      <c r="F3" t="s">
        <v>13</v>
      </c>
      <c r="G3" s="1">
        <v>4.0438897080446732E-7</v>
      </c>
      <c r="H3" t="s">
        <v>30</v>
      </c>
      <c r="I3">
        <v>1.4120032035928984E-6</v>
      </c>
    </row>
    <row r="4" spans="1:34" x14ac:dyDescent="0.2">
      <c r="A4" t="s">
        <v>3</v>
      </c>
      <c r="B4" s="1" t="str">
        <f>Pigments!B4</f>
        <v>date</v>
      </c>
      <c r="D4" t="s">
        <v>10</v>
      </c>
      <c r="E4" s="1">
        <v>1.357892037397325E-7</v>
      </c>
      <c r="F4" t="s">
        <v>14</v>
      </c>
      <c r="G4" s="1">
        <v>2.3925620019707801E-7</v>
      </c>
    </row>
    <row r="5" spans="1:34" x14ac:dyDescent="0.2">
      <c r="A5" t="s">
        <v>4</v>
      </c>
      <c r="B5" s="1">
        <v>2000</v>
      </c>
      <c r="D5" t="s">
        <v>11</v>
      </c>
      <c r="E5" s="1">
        <v>1.4386929279222767E-7</v>
      </c>
      <c r="F5" t="s">
        <v>15</v>
      </c>
      <c r="G5" s="1">
        <v>4.1457178842673527E-7</v>
      </c>
    </row>
    <row r="6" spans="1:34" x14ac:dyDescent="0.2">
      <c r="A6" t="s">
        <v>5</v>
      </c>
      <c r="B6" s="1">
        <f>Pigments!B6</f>
        <v>75</v>
      </c>
      <c r="D6" t="s">
        <v>23</v>
      </c>
      <c r="E6" s="1">
        <v>2.831993353212632E-7</v>
      </c>
      <c r="F6" t="s">
        <v>16</v>
      </c>
      <c r="G6" s="1">
        <v>1.9471236597054445E-6</v>
      </c>
    </row>
    <row r="7" spans="1:34" x14ac:dyDescent="0.2">
      <c r="A7" t="s">
        <v>6</v>
      </c>
      <c r="B7" s="1">
        <v>618344</v>
      </c>
      <c r="D7" t="s">
        <v>24</v>
      </c>
      <c r="E7" s="1">
        <v>1.6713316220771053E-7</v>
      </c>
      <c r="F7" t="s">
        <v>17</v>
      </c>
      <c r="G7" s="1">
        <v>1.7247896553156497E-7</v>
      </c>
      <c r="T7" s="12" t="s">
        <v>20</v>
      </c>
      <c r="U7" s="12"/>
      <c r="V7" s="12"/>
      <c r="W7" s="12"/>
      <c r="X7" s="12"/>
      <c r="Y7" s="12"/>
      <c r="Z7" s="12"/>
      <c r="AA7" s="12"/>
      <c r="AB7" s="12"/>
      <c r="AC7" s="12"/>
    </row>
    <row r="9" spans="1:34" x14ac:dyDescent="0.2">
      <c r="B9" s="11" t="s">
        <v>19</v>
      </c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V9" t="s">
        <v>37</v>
      </c>
      <c r="W9" t="s">
        <v>42</v>
      </c>
      <c r="X9" t="s">
        <v>38</v>
      </c>
      <c r="Z9" t="s">
        <v>39</v>
      </c>
      <c r="AA9" t="s">
        <v>43</v>
      </c>
      <c r="AD9" t="s">
        <v>41</v>
      </c>
      <c r="AH9" t="s">
        <v>40</v>
      </c>
    </row>
    <row r="10" spans="1:34" x14ac:dyDescent="0.2">
      <c r="A10" t="s">
        <v>92</v>
      </c>
      <c r="B10" t="s">
        <v>8</v>
      </c>
      <c r="C10" t="s">
        <v>9</v>
      </c>
      <c r="D10" t="s">
        <v>10</v>
      </c>
      <c r="E10" t="s">
        <v>11</v>
      </c>
      <c r="F10" t="s">
        <v>23</v>
      </c>
      <c r="G10" t="s">
        <v>24</v>
      </c>
      <c r="H10" t="s">
        <v>12</v>
      </c>
      <c r="I10" t="s">
        <v>13</v>
      </c>
      <c r="J10" t="s">
        <v>14</v>
      </c>
      <c r="K10" t="s">
        <v>15</v>
      </c>
      <c r="L10" t="s">
        <v>16</v>
      </c>
      <c r="M10" t="s">
        <v>17</v>
      </c>
      <c r="N10" t="s">
        <v>25</v>
      </c>
      <c r="O10" t="s">
        <v>27</v>
      </c>
      <c r="P10" t="s">
        <v>28</v>
      </c>
      <c r="S10" t="s">
        <v>32</v>
      </c>
      <c r="T10" t="s">
        <v>18</v>
      </c>
      <c r="U10" t="s">
        <v>8</v>
      </c>
      <c r="V10" t="s">
        <v>9</v>
      </c>
      <c r="W10" t="s">
        <v>10</v>
      </c>
      <c r="X10" t="s">
        <v>11</v>
      </c>
      <c r="Y10" t="s">
        <v>23</v>
      </c>
      <c r="Z10" t="s">
        <v>24</v>
      </c>
      <c r="AA10" t="s">
        <v>12</v>
      </c>
      <c r="AB10" t="s">
        <v>13</v>
      </c>
      <c r="AC10" t="s">
        <v>14</v>
      </c>
      <c r="AD10" t="s">
        <v>15</v>
      </c>
      <c r="AE10" t="s">
        <v>16</v>
      </c>
      <c r="AF10" t="s">
        <v>17</v>
      </c>
      <c r="AG10" t="s">
        <v>35</v>
      </c>
      <c r="AH10" t="s">
        <v>36</v>
      </c>
    </row>
    <row r="11" spans="1:34" x14ac:dyDescent="0.2">
      <c r="A11">
        <f>Physical!A11</f>
        <v>1</v>
      </c>
      <c r="B11">
        <f>($B$7/T11)*U11</f>
        <v>266710.42669517943</v>
      </c>
      <c r="C11">
        <f>($B$7/$T11)*V11</f>
        <v>6659.5156265259056</v>
      </c>
      <c r="D11">
        <f>($B$7/$T11)*W11</f>
        <v>134532.7445342842</v>
      </c>
      <c r="E11">
        <f>($B$7/$T11)*X11</f>
        <v>51994.079223143432</v>
      </c>
      <c r="F11">
        <f t="shared" ref="F11:P11" si="0">($B$7/$T11)*Y11</f>
        <v>144000.99332670594</v>
      </c>
      <c r="G11">
        <f t="shared" si="0"/>
        <v>32212.174632468013</v>
      </c>
      <c r="H11">
        <f t="shared" si="0"/>
        <v>59969.704657283153</v>
      </c>
      <c r="I11">
        <f t="shared" si="0"/>
        <v>11529.121914697022</v>
      </c>
      <c r="J11">
        <f t="shared" si="0"/>
        <v>404448.28570212319</v>
      </c>
      <c r="K11">
        <f t="shared" si="0"/>
        <v>51983.240671786611</v>
      </c>
      <c r="L11">
        <f t="shared" si="0"/>
        <v>735.47312778419086</v>
      </c>
      <c r="M11">
        <f t="shared" si="0"/>
        <v>21178.529351225607</v>
      </c>
      <c r="N11">
        <f t="shared" si="0"/>
        <v>2314.8048969207694</v>
      </c>
      <c r="O11">
        <f t="shared" si="0"/>
        <v>38856.206614198461</v>
      </c>
      <c r="P11">
        <f t="shared" si="0"/>
        <v>0</v>
      </c>
      <c r="S11" s="4">
        <v>1</v>
      </c>
      <c r="T11">
        <v>399353</v>
      </c>
      <c r="U11">
        <v>172253</v>
      </c>
      <c r="V11">
        <v>4301</v>
      </c>
      <c r="W11">
        <v>86887</v>
      </c>
      <c r="X11">
        <v>33580</v>
      </c>
      <c r="Y11">
        <v>93002</v>
      </c>
      <c r="Z11">
        <v>20804</v>
      </c>
      <c r="AA11">
        <v>38731</v>
      </c>
      <c r="AB11">
        <v>7446</v>
      </c>
      <c r="AC11">
        <v>261210</v>
      </c>
      <c r="AD11">
        <v>33573</v>
      </c>
      <c r="AE11">
        <v>475</v>
      </c>
      <c r="AF11">
        <v>13678</v>
      </c>
      <c r="AG11">
        <v>1495</v>
      </c>
      <c r="AH11">
        <v>25095</v>
      </c>
    </row>
    <row r="12" spans="1:34" x14ac:dyDescent="0.2">
      <c r="A12">
        <f>Physical!A12</f>
        <v>2</v>
      </c>
      <c r="B12">
        <f t="shared" ref="B12:B60" si="1">($B$7/T12)*U12</f>
        <v>147174.79237245902</v>
      </c>
      <c r="C12">
        <f t="shared" ref="C12:C60" si="2">($B$7/$T12)*V12</f>
        <v>14053.641337704919</v>
      </c>
      <c r="D12">
        <f t="shared" ref="D12:D60" si="3">($B$7/$T12)*W12</f>
        <v>253940.29750557378</v>
      </c>
      <c r="E12">
        <f t="shared" ref="E12:E60" si="4">($B$7/$T12)*X12</f>
        <v>48460.328855081971</v>
      </c>
      <c r="F12">
        <f t="shared" ref="F12:F60" si="5">($B$7/$T12)*Y12</f>
        <v>215555.12387147543</v>
      </c>
      <c r="G12">
        <f t="shared" ref="G12:G60" si="6">($B$7/$T12)*Z12</f>
        <v>86547.075483278692</v>
      </c>
      <c r="H12">
        <f t="shared" ref="H12:H60" si="7">($B$7/$T12)*AA12</f>
        <v>86957.412616393442</v>
      </c>
      <c r="I12">
        <f t="shared" ref="I12:I60" si="8">($B$7/$T12)*AB12</f>
        <v>18690.613130491805</v>
      </c>
      <c r="J12">
        <f t="shared" ref="J12:J60" si="9">($B$7/$T12)*AC12</f>
        <v>479830.07834229508</v>
      </c>
      <c r="K12">
        <f t="shared" ref="K12:K60" si="10">($B$7/$T12)*AD12</f>
        <v>30313.047501639347</v>
      </c>
      <c r="L12">
        <f t="shared" ref="L12:L60" si="11">($B$7/$T12)*AE12</f>
        <v>405.4714754098361</v>
      </c>
      <c r="M12">
        <f t="shared" ref="M12:M60" si="12">($B$7/$T12)*AF12</f>
        <v>21595.410780327871</v>
      </c>
      <c r="N12">
        <f t="shared" ref="N12:N60" si="13">($B$7/$T12)*AG12</f>
        <v>3109.1552734426232</v>
      </c>
      <c r="O12">
        <f t="shared" ref="O12:O60" si="14">($B$7/$T12)*AH12</f>
        <v>18749.001022950819</v>
      </c>
      <c r="P12">
        <f t="shared" ref="P12:P60" si="15">($B$7/$T12)*AI12</f>
        <v>0</v>
      </c>
      <c r="S12" s="4">
        <v>2</v>
      </c>
      <c r="T12">
        <v>381250</v>
      </c>
      <c r="U12">
        <v>90743</v>
      </c>
      <c r="V12">
        <v>8665</v>
      </c>
      <c r="W12">
        <v>156571</v>
      </c>
      <c r="X12">
        <v>29879</v>
      </c>
      <c r="Y12">
        <v>132904</v>
      </c>
      <c r="Z12">
        <v>53362</v>
      </c>
      <c r="AA12">
        <v>53615</v>
      </c>
      <c r="AB12">
        <v>11524</v>
      </c>
      <c r="AC12">
        <v>295847</v>
      </c>
      <c r="AD12">
        <v>18690</v>
      </c>
      <c r="AE12">
        <v>250</v>
      </c>
      <c r="AF12">
        <v>13315</v>
      </c>
      <c r="AG12">
        <v>1917</v>
      </c>
      <c r="AH12">
        <v>11560</v>
      </c>
    </row>
    <row r="13" spans="1:34" x14ac:dyDescent="0.2">
      <c r="A13">
        <f>Physical!A13</f>
        <v>3</v>
      </c>
      <c r="B13">
        <f t="shared" si="1"/>
        <v>40883.685728353375</v>
      </c>
      <c r="C13">
        <f t="shared" si="2"/>
        <v>6026.6561709649504</v>
      </c>
      <c r="D13">
        <f t="shared" si="3"/>
        <v>222008.6249713295</v>
      </c>
      <c r="E13">
        <f t="shared" si="4"/>
        <v>36386.858500692681</v>
      </c>
      <c r="F13">
        <f t="shared" si="5"/>
        <v>180198.3432204556</v>
      </c>
      <c r="G13">
        <f t="shared" si="6"/>
        <v>62649.23719613078</v>
      </c>
      <c r="H13">
        <f t="shared" si="7"/>
        <v>44421.769724548991</v>
      </c>
      <c r="I13">
        <f t="shared" si="8"/>
        <v>9080.6410207008757</v>
      </c>
      <c r="J13">
        <f t="shared" si="9"/>
        <v>344576.47761559184</v>
      </c>
      <c r="K13">
        <f t="shared" si="10"/>
        <v>16788.407118238727</v>
      </c>
      <c r="L13">
        <f t="shared" si="11"/>
        <v>247.72261010241871</v>
      </c>
      <c r="M13">
        <f t="shared" si="12"/>
        <v>12111.933722946504</v>
      </c>
      <c r="N13">
        <f t="shared" si="13"/>
        <v>554.06660122144035</v>
      </c>
      <c r="O13">
        <f t="shared" si="14"/>
        <v>7872.2841668425126</v>
      </c>
      <c r="P13">
        <f t="shared" si="15"/>
        <v>0</v>
      </c>
      <c r="S13" s="4">
        <v>3</v>
      </c>
      <c r="T13">
        <v>326991</v>
      </c>
      <c r="U13">
        <v>21620</v>
      </c>
      <c r="V13">
        <v>3187</v>
      </c>
      <c r="W13">
        <v>117402</v>
      </c>
      <c r="X13">
        <v>19242</v>
      </c>
      <c r="Y13">
        <v>95292</v>
      </c>
      <c r="Z13">
        <v>33130</v>
      </c>
      <c r="AA13">
        <v>23491</v>
      </c>
      <c r="AB13">
        <v>4802</v>
      </c>
      <c r="AC13">
        <v>182218</v>
      </c>
      <c r="AD13">
        <v>8878</v>
      </c>
      <c r="AE13">
        <v>131</v>
      </c>
      <c r="AF13">
        <v>6405</v>
      </c>
      <c r="AG13">
        <v>293</v>
      </c>
      <c r="AH13">
        <v>4163</v>
      </c>
    </row>
    <row r="14" spans="1:34" x14ac:dyDescent="0.2">
      <c r="A14">
        <f>Physical!A14</f>
        <v>4</v>
      </c>
      <c r="B14">
        <f t="shared" si="1"/>
        <v>33979.118627175463</v>
      </c>
      <c r="C14">
        <f t="shared" si="2"/>
        <v>6323.9462621357816</v>
      </c>
      <c r="D14">
        <f t="shared" si="3"/>
        <v>201982.90234299173</v>
      </c>
      <c r="E14">
        <f t="shared" si="4"/>
        <v>30349.567599672035</v>
      </c>
      <c r="F14">
        <f t="shared" si="5"/>
        <v>135930.80639824775</v>
      </c>
      <c r="G14">
        <f t="shared" si="6"/>
        <v>57689.438394701545</v>
      </c>
      <c r="H14">
        <f t="shared" si="7"/>
        <v>45829.799795455401</v>
      </c>
      <c r="I14">
        <f t="shared" si="8"/>
        <v>5100.3611921531365</v>
      </c>
      <c r="J14">
        <f t="shared" si="9"/>
        <v>198374.84914980718</v>
      </c>
      <c r="K14">
        <f t="shared" si="10"/>
        <v>20233.045066448023</v>
      </c>
      <c r="L14">
        <f t="shared" si="11"/>
        <v>130.77849210649066</v>
      </c>
      <c r="M14">
        <f t="shared" si="12"/>
        <v>12355.88027477351</v>
      </c>
      <c r="N14">
        <f t="shared" si="13"/>
        <v>2192.7791005252684</v>
      </c>
      <c r="O14">
        <f t="shared" si="14"/>
        <v>5103.9441645396155</v>
      </c>
      <c r="P14">
        <f t="shared" si="15"/>
        <v>0</v>
      </c>
      <c r="S14" s="4">
        <v>4</v>
      </c>
      <c r="T14">
        <v>345157</v>
      </c>
      <c r="U14">
        <v>18967</v>
      </c>
      <c r="V14">
        <v>3530</v>
      </c>
      <c r="W14">
        <v>112746</v>
      </c>
      <c r="X14">
        <v>16941</v>
      </c>
      <c r="Y14">
        <v>75876</v>
      </c>
      <c r="Z14">
        <v>32202</v>
      </c>
      <c r="AA14">
        <v>25582</v>
      </c>
      <c r="AB14">
        <v>2847</v>
      </c>
      <c r="AC14">
        <v>110732</v>
      </c>
      <c r="AD14">
        <v>11294</v>
      </c>
      <c r="AE14">
        <v>73</v>
      </c>
      <c r="AF14">
        <v>6897</v>
      </c>
      <c r="AG14">
        <v>1224</v>
      </c>
      <c r="AH14">
        <v>2849</v>
      </c>
    </row>
    <row r="15" spans="1:34" x14ac:dyDescent="0.2">
      <c r="A15">
        <f>Physical!A15</f>
        <v>5</v>
      </c>
      <c r="B15">
        <f t="shared" si="1"/>
        <v>49425.65862946531</v>
      </c>
      <c r="C15">
        <f t="shared" si="2"/>
        <v>5875.2125741237378</v>
      </c>
      <c r="D15">
        <f t="shared" si="3"/>
        <v>135116.42277131</v>
      </c>
      <c r="E15">
        <f t="shared" si="4"/>
        <v>18250.864993684314</v>
      </c>
      <c r="F15">
        <f t="shared" si="5"/>
        <v>63353.79845810181</v>
      </c>
      <c r="G15">
        <f t="shared" si="6"/>
        <v>49269.832755691888</v>
      </c>
      <c r="H15">
        <f t="shared" si="7"/>
        <v>27663.902035330499</v>
      </c>
      <c r="I15">
        <f t="shared" si="8"/>
        <v>4526.6454443068615</v>
      </c>
      <c r="J15">
        <f t="shared" si="9"/>
        <v>183253.15133376059</v>
      </c>
      <c r="K15">
        <f t="shared" si="10"/>
        <v>15238.231434064874</v>
      </c>
      <c r="L15">
        <f t="shared" si="11"/>
        <v>192.37762194249305</v>
      </c>
      <c r="M15">
        <f t="shared" si="12"/>
        <v>7725.8852972105205</v>
      </c>
      <c r="N15">
        <f t="shared" si="13"/>
        <v>2044.9741212487011</v>
      </c>
      <c r="O15">
        <f t="shared" si="14"/>
        <v>4869.0776113644988</v>
      </c>
      <c r="P15">
        <f t="shared" si="15"/>
        <v>0</v>
      </c>
      <c r="S15" s="4">
        <v>5</v>
      </c>
      <c r="T15">
        <v>321422</v>
      </c>
      <c r="U15">
        <v>25692</v>
      </c>
      <c r="V15">
        <v>3054</v>
      </c>
      <c r="W15">
        <v>70235</v>
      </c>
      <c r="X15">
        <v>9487</v>
      </c>
      <c r="Y15">
        <v>32932</v>
      </c>
      <c r="Z15">
        <v>25611</v>
      </c>
      <c r="AA15">
        <v>14380</v>
      </c>
      <c r="AB15">
        <v>2353</v>
      </c>
      <c r="AC15">
        <v>95257</v>
      </c>
      <c r="AD15">
        <v>7921</v>
      </c>
      <c r="AE15">
        <v>100</v>
      </c>
      <c r="AF15">
        <v>4016</v>
      </c>
      <c r="AG15">
        <v>1063</v>
      </c>
      <c r="AH15">
        <v>2531</v>
      </c>
    </row>
    <row r="16" spans="1:34" x14ac:dyDescent="0.2">
      <c r="A16">
        <f>Physical!A16</f>
        <v>6</v>
      </c>
      <c r="B16">
        <f t="shared" si="1"/>
        <v>1456734.9957308397</v>
      </c>
      <c r="C16">
        <f t="shared" si="2"/>
        <v>38815.977579647435</v>
      </c>
      <c r="D16">
        <f t="shared" si="3"/>
        <v>57674.754257059605</v>
      </c>
      <c r="E16">
        <f t="shared" si="4"/>
        <v>160776.98231347837</v>
      </c>
      <c r="F16">
        <f t="shared" si="5"/>
        <v>28220.82293149014</v>
      </c>
      <c r="G16">
        <f t="shared" si="6"/>
        <v>18206.306701904181</v>
      </c>
      <c r="H16">
        <f t="shared" si="7"/>
        <v>55801.147813628399</v>
      </c>
      <c r="I16">
        <f t="shared" si="8"/>
        <v>1535.3995295210991</v>
      </c>
      <c r="J16">
        <f t="shared" si="9"/>
        <v>122825.97639860987</v>
      </c>
      <c r="K16">
        <f t="shared" si="10"/>
        <v>546659.09915875271</v>
      </c>
      <c r="L16">
        <f t="shared" si="11"/>
        <v>272.36132005150097</v>
      </c>
      <c r="M16">
        <f t="shared" si="12"/>
        <v>5165.886136361436</v>
      </c>
      <c r="N16">
        <f t="shared" si="13"/>
        <v>11029.136971316277</v>
      </c>
      <c r="O16">
        <f t="shared" si="14"/>
        <v>226104.79036583123</v>
      </c>
      <c r="P16">
        <f t="shared" si="15"/>
        <v>0</v>
      </c>
      <c r="S16" s="4">
        <v>6</v>
      </c>
      <c r="T16">
        <v>206598</v>
      </c>
      <c r="U16">
        <v>486717</v>
      </c>
      <c r="V16">
        <v>12969</v>
      </c>
      <c r="W16">
        <v>19270</v>
      </c>
      <c r="X16">
        <v>53718</v>
      </c>
      <c r="Y16">
        <v>9429</v>
      </c>
      <c r="Z16">
        <v>6083</v>
      </c>
      <c r="AA16">
        <v>18644</v>
      </c>
      <c r="AB16">
        <v>513</v>
      </c>
      <c r="AC16">
        <v>41038</v>
      </c>
      <c r="AD16">
        <v>182647</v>
      </c>
      <c r="AE16">
        <v>91</v>
      </c>
      <c r="AF16">
        <v>1726</v>
      </c>
      <c r="AG16">
        <v>3685</v>
      </c>
      <c r="AH16">
        <v>75545</v>
      </c>
    </row>
    <row r="17" spans="1:34" x14ac:dyDescent="0.2">
      <c r="A17">
        <f>Physical!A17</f>
        <v>7</v>
      </c>
      <c r="B17">
        <f t="shared" si="1"/>
        <v>543988.29625310295</v>
      </c>
      <c r="C17">
        <f t="shared" si="2"/>
        <v>16150.622361428119</v>
      </c>
      <c r="D17">
        <f t="shared" si="3"/>
        <v>188872.91364976761</v>
      </c>
      <c r="E17">
        <f t="shared" si="4"/>
        <v>76758.594938606868</v>
      </c>
      <c r="F17">
        <f t="shared" si="5"/>
        <v>64999.108141878947</v>
      </c>
      <c r="G17">
        <f t="shared" si="6"/>
        <v>57133.695816603635</v>
      </c>
      <c r="H17">
        <f t="shared" si="7"/>
        <v>44297.672558852442</v>
      </c>
      <c r="I17">
        <f t="shared" si="8"/>
        <v>5673.707712043717</v>
      </c>
      <c r="J17">
        <f t="shared" si="9"/>
        <v>193106.94700364862</v>
      </c>
      <c r="K17">
        <f t="shared" si="10"/>
        <v>119029.3914332839</v>
      </c>
      <c r="L17">
        <f t="shared" si="11"/>
        <v>283.29906869033539</v>
      </c>
      <c r="M17">
        <f t="shared" si="12"/>
        <v>3180.6759075687655</v>
      </c>
      <c r="N17">
        <f t="shared" si="13"/>
        <v>4633.2274961264848</v>
      </c>
      <c r="O17">
        <f t="shared" si="14"/>
        <v>37349.119037702214</v>
      </c>
      <c r="P17">
        <f t="shared" si="15"/>
        <v>0</v>
      </c>
      <c r="S17" s="4">
        <v>7</v>
      </c>
      <c r="T17">
        <v>240092</v>
      </c>
      <c r="U17">
        <v>211221</v>
      </c>
      <c r="V17">
        <v>6271</v>
      </c>
      <c r="W17">
        <v>73336</v>
      </c>
      <c r="X17">
        <v>29804</v>
      </c>
      <c r="Y17">
        <v>25238</v>
      </c>
      <c r="Z17">
        <v>22184</v>
      </c>
      <c r="AA17">
        <v>17200</v>
      </c>
      <c r="AB17">
        <v>2203</v>
      </c>
      <c r="AC17">
        <v>74980</v>
      </c>
      <c r="AD17">
        <v>46217</v>
      </c>
      <c r="AE17">
        <v>110</v>
      </c>
      <c r="AF17">
        <v>1235</v>
      </c>
      <c r="AG17">
        <v>1799</v>
      </c>
      <c r="AH17">
        <v>14502</v>
      </c>
    </row>
    <row r="18" spans="1:34" x14ac:dyDescent="0.2">
      <c r="A18">
        <f>Physical!A18</f>
        <v>8</v>
      </c>
      <c r="B18">
        <f t="shared" si="1"/>
        <v>70708.111712217054</v>
      </c>
      <c r="C18">
        <f t="shared" si="2"/>
        <v>17839.610719531189</v>
      </c>
      <c r="D18">
        <f t="shared" si="3"/>
        <v>183477.81774435204</v>
      </c>
      <c r="E18">
        <f t="shared" si="4"/>
        <v>38953.695906001136</v>
      </c>
      <c r="F18">
        <f t="shared" si="5"/>
        <v>138798.92571462312</v>
      </c>
      <c r="G18">
        <f t="shared" si="6"/>
        <v>54148.626550841022</v>
      </c>
      <c r="H18">
        <f t="shared" si="7"/>
        <v>33589.034253197628</v>
      </c>
      <c r="I18">
        <f t="shared" si="8"/>
        <v>8018.4691824549236</v>
      </c>
      <c r="J18">
        <f t="shared" si="9"/>
        <v>252059.2324508639</v>
      </c>
      <c r="K18">
        <f t="shared" si="10"/>
        <v>17736.926851229971</v>
      </c>
      <c r="L18">
        <f t="shared" si="11"/>
        <v>298.92414994353868</v>
      </c>
      <c r="M18">
        <f t="shared" si="12"/>
        <v>5111.3747776605087</v>
      </c>
      <c r="N18">
        <f t="shared" si="13"/>
        <v>1061.066639112561</v>
      </c>
      <c r="O18">
        <f t="shared" si="14"/>
        <v>7003.0398181429027</v>
      </c>
      <c r="P18">
        <f t="shared" si="15"/>
        <v>0</v>
      </c>
      <c r="S18" s="4">
        <v>8</v>
      </c>
      <c r="T18">
        <v>270982</v>
      </c>
      <c r="U18">
        <v>30987</v>
      </c>
      <c r="V18">
        <v>7818</v>
      </c>
      <c r="W18">
        <v>80407</v>
      </c>
      <c r="X18">
        <v>17071</v>
      </c>
      <c r="Y18">
        <v>60827</v>
      </c>
      <c r="Z18">
        <v>23730</v>
      </c>
      <c r="AA18">
        <v>14720</v>
      </c>
      <c r="AB18">
        <v>3514</v>
      </c>
      <c r="AC18">
        <v>110462</v>
      </c>
      <c r="AD18">
        <v>7773</v>
      </c>
      <c r="AE18">
        <v>131</v>
      </c>
      <c r="AF18">
        <v>2240</v>
      </c>
      <c r="AG18">
        <v>465</v>
      </c>
      <c r="AH18">
        <v>3069</v>
      </c>
    </row>
    <row r="19" spans="1:34" x14ac:dyDescent="0.2">
      <c r="A19">
        <f>Physical!A19</f>
        <v>9</v>
      </c>
      <c r="B19">
        <f t="shared" si="1"/>
        <v>61173.231934106625</v>
      </c>
      <c r="C19">
        <f t="shared" si="2"/>
        <v>7151.3620130728841</v>
      </c>
      <c r="D19">
        <f t="shared" si="3"/>
        <v>223904.68232893792</v>
      </c>
      <c r="E19">
        <f t="shared" si="4"/>
        <v>41847.499633505875</v>
      </c>
      <c r="F19">
        <f t="shared" si="5"/>
        <v>195173.07499905545</v>
      </c>
      <c r="G19">
        <f t="shared" si="6"/>
        <v>58577.621611818497</v>
      </c>
      <c r="H19">
        <f t="shared" si="7"/>
        <v>29170.828518532515</v>
      </c>
      <c r="I19">
        <f t="shared" si="8"/>
        <v>5223.9286054331815</v>
      </c>
      <c r="J19">
        <f t="shared" si="9"/>
        <v>237555.58342086372</v>
      </c>
      <c r="K19">
        <f t="shared" si="10"/>
        <v>14349.449684512791</v>
      </c>
      <c r="L19">
        <f t="shared" si="11"/>
        <v>231.29200891676427</v>
      </c>
      <c r="M19">
        <f t="shared" si="12"/>
        <v>8097.5565950051014</v>
      </c>
      <c r="N19">
        <f t="shared" si="13"/>
        <v>1495.2210677447388</v>
      </c>
      <c r="O19">
        <f t="shared" si="14"/>
        <v>3317.5217440586393</v>
      </c>
      <c r="P19">
        <f t="shared" si="15"/>
        <v>0</v>
      </c>
      <c r="S19" s="4">
        <v>9</v>
      </c>
      <c r="T19">
        <v>264670</v>
      </c>
      <c r="U19">
        <v>26184</v>
      </c>
      <c r="V19">
        <v>3061</v>
      </c>
      <c r="W19">
        <v>95838</v>
      </c>
      <c r="X19">
        <v>17912</v>
      </c>
      <c r="Y19">
        <v>83540</v>
      </c>
      <c r="Z19">
        <v>25073</v>
      </c>
      <c r="AA19">
        <v>12486</v>
      </c>
      <c r="AB19">
        <v>2236</v>
      </c>
      <c r="AC19">
        <v>101681</v>
      </c>
      <c r="AD19">
        <v>6142</v>
      </c>
      <c r="AE19">
        <v>99</v>
      </c>
      <c r="AF19">
        <v>3466</v>
      </c>
      <c r="AG19">
        <v>640</v>
      </c>
      <c r="AH19">
        <v>1420</v>
      </c>
    </row>
    <row r="20" spans="1:34" x14ac:dyDescent="0.2">
      <c r="A20">
        <f>Physical!A20</f>
        <v>10</v>
      </c>
      <c r="B20">
        <f t="shared" si="1"/>
        <v>196857.22020943498</v>
      </c>
      <c r="C20">
        <f t="shared" si="2"/>
        <v>5629.9234720422273</v>
      </c>
      <c r="D20">
        <f t="shared" si="3"/>
        <v>100736.14756936234</v>
      </c>
      <c r="E20">
        <f t="shared" si="4"/>
        <v>34604.288062962929</v>
      </c>
      <c r="F20">
        <f t="shared" si="5"/>
        <v>30082.801471909796</v>
      </c>
      <c r="G20">
        <f t="shared" si="6"/>
        <v>18360.862107782392</v>
      </c>
      <c r="H20">
        <f t="shared" si="7"/>
        <v>5896.0653089024054</v>
      </c>
      <c r="I20">
        <f t="shared" si="8"/>
        <v>222.27230331179703</v>
      </c>
      <c r="J20">
        <f t="shared" si="9"/>
        <v>8797.3037942353349</v>
      </c>
      <c r="K20">
        <f t="shared" si="10"/>
        <v>64382.927435603946</v>
      </c>
      <c r="L20">
        <f t="shared" si="11"/>
        <v>8.7739067096761989</v>
      </c>
      <c r="M20">
        <f t="shared" si="12"/>
        <v>0</v>
      </c>
      <c r="N20">
        <f t="shared" si="13"/>
        <v>1617.3234701503127</v>
      </c>
      <c r="O20">
        <f t="shared" si="14"/>
        <v>12979.53265918099</v>
      </c>
      <c r="P20">
        <f t="shared" si="15"/>
        <v>0</v>
      </c>
      <c r="S20" s="4">
        <v>10</v>
      </c>
      <c r="T20">
        <v>211426</v>
      </c>
      <c r="U20">
        <v>67310</v>
      </c>
      <c r="V20">
        <v>1925</v>
      </c>
      <c r="W20">
        <v>34444</v>
      </c>
      <c r="X20">
        <v>11832</v>
      </c>
      <c r="Y20">
        <v>10286</v>
      </c>
      <c r="Z20">
        <v>6278</v>
      </c>
      <c r="AA20">
        <v>2016</v>
      </c>
      <c r="AB20">
        <v>76</v>
      </c>
      <c r="AC20">
        <v>3008</v>
      </c>
      <c r="AD20">
        <v>22014</v>
      </c>
      <c r="AE20">
        <v>3</v>
      </c>
      <c r="AF20">
        <v>0</v>
      </c>
      <c r="AG20">
        <v>553</v>
      </c>
      <c r="AH20">
        <v>4438</v>
      </c>
    </row>
    <row r="21" spans="1:34" x14ac:dyDescent="0.2">
      <c r="A21">
        <f>Physical!A21</f>
        <v>11</v>
      </c>
      <c r="B21">
        <f t="shared" si="1"/>
        <v>74270.494555570287</v>
      </c>
      <c r="C21">
        <f t="shared" si="2"/>
        <v>7425.2064644323755</v>
      </c>
      <c r="D21">
        <f t="shared" si="3"/>
        <v>166334.04453570012</v>
      </c>
      <c r="E21">
        <f t="shared" si="4"/>
        <v>28056.46822095642</v>
      </c>
      <c r="F21">
        <f t="shared" si="5"/>
        <v>104939.91463770036</v>
      </c>
      <c r="G21">
        <f t="shared" si="6"/>
        <v>35354.71307457942</v>
      </c>
      <c r="H21">
        <f t="shared" si="7"/>
        <v>38678.240402702351</v>
      </c>
      <c r="I21">
        <f t="shared" si="8"/>
        <v>7253.1939594648302</v>
      </c>
      <c r="J21">
        <f t="shared" si="9"/>
        <v>277900.53615048353</v>
      </c>
      <c r="K21">
        <f t="shared" si="10"/>
        <v>6507.8064379388006</v>
      </c>
      <c r="L21">
        <f t="shared" si="11"/>
        <v>442.31786991654525</v>
      </c>
      <c r="M21">
        <f t="shared" si="12"/>
        <v>12104.356153132867</v>
      </c>
      <c r="N21">
        <f t="shared" si="13"/>
        <v>864.15806067028757</v>
      </c>
      <c r="O21">
        <f t="shared" si="14"/>
        <v>4038.1983309047559</v>
      </c>
      <c r="P21">
        <f t="shared" si="15"/>
        <v>0</v>
      </c>
      <c r="S21" s="4">
        <v>11</v>
      </c>
      <c r="T21">
        <v>301960</v>
      </c>
      <c r="U21">
        <v>36269</v>
      </c>
      <c r="V21">
        <v>3626</v>
      </c>
      <c r="W21">
        <v>81227</v>
      </c>
      <c r="X21">
        <v>13701</v>
      </c>
      <c r="Y21">
        <v>51246</v>
      </c>
      <c r="Z21">
        <v>17265</v>
      </c>
      <c r="AA21">
        <v>18888</v>
      </c>
      <c r="AB21">
        <v>3542</v>
      </c>
      <c r="AC21">
        <v>135709</v>
      </c>
      <c r="AD21">
        <v>3178</v>
      </c>
      <c r="AE21">
        <v>216</v>
      </c>
      <c r="AF21">
        <v>5911</v>
      </c>
      <c r="AG21">
        <v>422</v>
      </c>
      <c r="AH21">
        <v>1972</v>
      </c>
    </row>
    <row r="22" spans="1:34" x14ac:dyDescent="0.2">
      <c r="A22">
        <f>Physical!A22</f>
        <v>12</v>
      </c>
      <c r="B22">
        <f t="shared" si="1"/>
        <v>39608.077134573257</v>
      </c>
      <c r="C22">
        <f t="shared" si="2"/>
        <v>3299.0930691315207</v>
      </c>
      <c r="D22">
        <f t="shared" si="3"/>
        <v>60458.092527417866</v>
      </c>
      <c r="E22">
        <f t="shared" si="4"/>
        <v>8862.889234889084</v>
      </c>
      <c r="F22">
        <f t="shared" si="5"/>
        <v>68345.579405341501</v>
      </c>
      <c r="G22">
        <f t="shared" si="6"/>
        <v>19076.173525533792</v>
      </c>
      <c r="H22">
        <f t="shared" si="7"/>
        <v>24096.440948101106</v>
      </c>
      <c r="I22">
        <f t="shared" si="8"/>
        <v>3520.2966274066225</v>
      </c>
      <c r="J22">
        <f t="shared" si="9"/>
        <v>142075.88542926547</v>
      </c>
      <c r="K22">
        <f t="shared" si="10"/>
        <v>5618.5703801875898</v>
      </c>
      <c r="L22">
        <f t="shared" si="11"/>
        <v>198.02985217009126</v>
      </c>
      <c r="M22">
        <f t="shared" si="12"/>
        <v>2905.1400653463388</v>
      </c>
      <c r="N22">
        <f t="shared" si="13"/>
        <v>640.43696872029523</v>
      </c>
      <c r="O22">
        <f t="shared" si="14"/>
        <v>2856.6859525813165</v>
      </c>
      <c r="P22">
        <f t="shared" si="15"/>
        <v>0</v>
      </c>
      <c r="S22" s="4">
        <v>12</v>
      </c>
      <c r="T22">
        <v>293513</v>
      </c>
      <c r="U22">
        <v>18801</v>
      </c>
      <c r="V22">
        <v>1566</v>
      </c>
      <c r="W22">
        <v>28698</v>
      </c>
      <c r="X22">
        <v>4207</v>
      </c>
      <c r="Y22">
        <v>32442</v>
      </c>
      <c r="Z22">
        <v>9055</v>
      </c>
      <c r="AA22">
        <v>11438</v>
      </c>
      <c r="AB22">
        <v>1671</v>
      </c>
      <c r="AC22">
        <v>67440</v>
      </c>
      <c r="AD22">
        <v>2667</v>
      </c>
      <c r="AE22">
        <v>94</v>
      </c>
      <c r="AF22">
        <v>1379</v>
      </c>
      <c r="AG22">
        <v>304</v>
      </c>
      <c r="AH22">
        <v>1356</v>
      </c>
    </row>
    <row r="23" spans="1:34" x14ac:dyDescent="0.2">
      <c r="A23">
        <f>Physical!A23</f>
        <v>13</v>
      </c>
      <c r="B23">
        <f t="shared" si="1"/>
        <v>21688.198771185183</v>
      </c>
      <c r="C23">
        <f t="shared" si="2"/>
        <v>1727.0538244635065</v>
      </c>
      <c r="D23">
        <f t="shared" si="3"/>
        <v>106299.15345938085</v>
      </c>
      <c r="E23">
        <f t="shared" si="4"/>
        <v>17070.486313852365</v>
      </c>
      <c r="F23">
        <f t="shared" si="5"/>
        <v>92737.834958891108</v>
      </c>
      <c r="G23">
        <f t="shared" si="6"/>
        <v>32408.41278679766</v>
      </c>
      <c r="H23">
        <f t="shared" si="7"/>
        <v>18505.721266807159</v>
      </c>
      <c r="I23">
        <f t="shared" si="8"/>
        <v>3839.528799976255</v>
      </c>
      <c r="J23">
        <f t="shared" si="9"/>
        <v>199402.22084236148</v>
      </c>
      <c r="K23">
        <f t="shared" si="10"/>
        <v>5634.4901605770092</v>
      </c>
      <c r="L23">
        <f t="shared" si="11"/>
        <v>183.53388145201984</v>
      </c>
      <c r="M23">
        <f t="shared" si="12"/>
        <v>12616.119011011842</v>
      </c>
      <c r="N23">
        <f t="shared" si="13"/>
        <v>2409.7998634650203</v>
      </c>
      <c r="O23">
        <f t="shared" si="14"/>
        <v>2666.7472974978482</v>
      </c>
      <c r="P23">
        <f t="shared" si="15"/>
        <v>0</v>
      </c>
      <c r="S23" s="4">
        <v>13</v>
      </c>
      <c r="T23">
        <v>336910</v>
      </c>
      <c r="U23">
        <v>11817</v>
      </c>
      <c r="V23">
        <v>941</v>
      </c>
      <c r="W23">
        <v>57918</v>
      </c>
      <c r="X23">
        <v>9301</v>
      </c>
      <c r="Y23">
        <v>50529</v>
      </c>
      <c r="Z23">
        <v>17658</v>
      </c>
      <c r="AA23">
        <v>10083</v>
      </c>
      <c r="AB23">
        <v>2092</v>
      </c>
      <c r="AC23">
        <v>108646</v>
      </c>
      <c r="AD23">
        <v>3070</v>
      </c>
      <c r="AE23">
        <v>100</v>
      </c>
      <c r="AF23">
        <v>6874</v>
      </c>
      <c r="AG23">
        <v>1313</v>
      </c>
      <c r="AH23">
        <v>1453</v>
      </c>
    </row>
    <row r="24" spans="1:34" x14ac:dyDescent="0.2">
      <c r="A24">
        <f>Physical!A24</f>
        <v>0</v>
      </c>
      <c r="B24" t="e">
        <f t="shared" si="1"/>
        <v>#DIV/0!</v>
      </c>
      <c r="C24" t="e">
        <f t="shared" si="2"/>
        <v>#DIV/0!</v>
      </c>
      <c r="D24" t="e">
        <f t="shared" si="3"/>
        <v>#DIV/0!</v>
      </c>
      <c r="E24" t="e">
        <f t="shared" si="4"/>
        <v>#DIV/0!</v>
      </c>
      <c r="F24" t="e">
        <f t="shared" si="5"/>
        <v>#DIV/0!</v>
      </c>
      <c r="G24" t="e">
        <f t="shared" si="6"/>
        <v>#DIV/0!</v>
      </c>
      <c r="H24" t="e">
        <f t="shared" si="7"/>
        <v>#DIV/0!</v>
      </c>
      <c r="I24" t="e">
        <f t="shared" si="8"/>
        <v>#DIV/0!</v>
      </c>
      <c r="J24" t="e">
        <f t="shared" si="9"/>
        <v>#DIV/0!</v>
      </c>
      <c r="K24" t="e">
        <f t="shared" si="10"/>
        <v>#DIV/0!</v>
      </c>
      <c r="L24" t="e">
        <f t="shared" si="11"/>
        <v>#DIV/0!</v>
      </c>
      <c r="M24" t="e">
        <f t="shared" si="12"/>
        <v>#DIV/0!</v>
      </c>
      <c r="N24" t="e">
        <f t="shared" si="13"/>
        <v>#DIV/0!</v>
      </c>
      <c r="O24" t="e">
        <f t="shared" si="14"/>
        <v>#DIV/0!</v>
      </c>
      <c r="P24" t="e">
        <f t="shared" si="15"/>
        <v>#DIV/0!</v>
      </c>
      <c r="S24" s="4">
        <v>14</v>
      </c>
    </row>
    <row r="25" spans="1:34" x14ac:dyDescent="0.2">
      <c r="A25">
        <f>Physical!A25</f>
        <v>0</v>
      </c>
      <c r="B25" t="e">
        <f t="shared" si="1"/>
        <v>#DIV/0!</v>
      </c>
      <c r="C25" t="e">
        <f t="shared" si="2"/>
        <v>#DIV/0!</v>
      </c>
      <c r="D25" t="e">
        <f t="shared" si="3"/>
        <v>#DIV/0!</v>
      </c>
      <c r="E25" t="e">
        <f t="shared" si="4"/>
        <v>#DIV/0!</v>
      </c>
      <c r="F25" t="e">
        <f t="shared" si="5"/>
        <v>#DIV/0!</v>
      </c>
      <c r="G25" t="e">
        <f t="shared" si="6"/>
        <v>#DIV/0!</v>
      </c>
      <c r="H25" t="e">
        <f t="shared" si="7"/>
        <v>#DIV/0!</v>
      </c>
      <c r="I25" t="e">
        <f t="shared" si="8"/>
        <v>#DIV/0!</v>
      </c>
      <c r="J25" t="e">
        <f t="shared" si="9"/>
        <v>#DIV/0!</v>
      </c>
      <c r="K25" t="e">
        <f t="shared" si="10"/>
        <v>#DIV/0!</v>
      </c>
      <c r="L25" t="e">
        <f t="shared" si="11"/>
        <v>#DIV/0!</v>
      </c>
      <c r="M25" t="e">
        <f t="shared" si="12"/>
        <v>#DIV/0!</v>
      </c>
      <c r="N25" t="e">
        <f t="shared" si="13"/>
        <v>#DIV/0!</v>
      </c>
      <c r="O25" t="e">
        <f t="shared" si="14"/>
        <v>#DIV/0!</v>
      </c>
      <c r="P25" t="e">
        <f t="shared" si="15"/>
        <v>#DIV/0!</v>
      </c>
      <c r="S25" s="4">
        <v>15</v>
      </c>
    </row>
    <row r="26" spans="1:34" x14ac:dyDescent="0.2">
      <c r="A26">
        <f>Physical!A26</f>
        <v>0</v>
      </c>
      <c r="B26" t="e">
        <f t="shared" si="1"/>
        <v>#DIV/0!</v>
      </c>
      <c r="C26" t="e">
        <f t="shared" si="2"/>
        <v>#DIV/0!</v>
      </c>
      <c r="D26" t="e">
        <f t="shared" si="3"/>
        <v>#DIV/0!</v>
      </c>
      <c r="E26" t="e">
        <f t="shared" si="4"/>
        <v>#DIV/0!</v>
      </c>
      <c r="F26" t="e">
        <f t="shared" si="5"/>
        <v>#DIV/0!</v>
      </c>
      <c r="G26" t="e">
        <f t="shared" si="6"/>
        <v>#DIV/0!</v>
      </c>
      <c r="H26" t="e">
        <f t="shared" si="7"/>
        <v>#DIV/0!</v>
      </c>
      <c r="I26" t="e">
        <f t="shared" si="8"/>
        <v>#DIV/0!</v>
      </c>
      <c r="J26" t="e">
        <f t="shared" si="9"/>
        <v>#DIV/0!</v>
      </c>
      <c r="K26" t="e">
        <f t="shared" si="10"/>
        <v>#DIV/0!</v>
      </c>
      <c r="L26" t="e">
        <f t="shared" si="11"/>
        <v>#DIV/0!</v>
      </c>
      <c r="M26" t="e">
        <f t="shared" si="12"/>
        <v>#DIV/0!</v>
      </c>
      <c r="N26" t="e">
        <f t="shared" si="13"/>
        <v>#DIV/0!</v>
      </c>
      <c r="O26" t="e">
        <f t="shared" si="14"/>
        <v>#DIV/0!</v>
      </c>
      <c r="P26" t="e">
        <f t="shared" si="15"/>
        <v>#DIV/0!</v>
      </c>
      <c r="S26" s="4">
        <v>16</v>
      </c>
    </row>
    <row r="27" spans="1:34" x14ac:dyDescent="0.2">
      <c r="A27">
        <f>Physical!A27</f>
        <v>0</v>
      </c>
      <c r="B27" t="e">
        <f t="shared" si="1"/>
        <v>#DIV/0!</v>
      </c>
      <c r="C27" t="e">
        <f t="shared" si="2"/>
        <v>#DIV/0!</v>
      </c>
      <c r="D27" t="e">
        <f t="shared" si="3"/>
        <v>#DIV/0!</v>
      </c>
      <c r="E27" t="e">
        <f t="shared" si="4"/>
        <v>#DIV/0!</v>
      </c>
      <c r="F27" t="e">
        <f t="shared" si="5"/>
        <v>#DIV/0!</v>
      </c>
      <c r="G27" t="e">
        <f t="shared" si="6"/>
        <v>#DIV/0!</v>
      </c>
      <c r="H27" t="e">
        <f t="shared" si="7"/>
        <v>#DIV/0!</v>
      </c>
      <c r="I27" t="e">
        <f t="shared" si="8"/>
        <v>#DIV/0!</v>
      </c>
      <c r="J27" t="e">
        <f t="shared" si="9"/>
        <v>#DIV/0!</v>
      </c>
      <c r="K27" t="e">
        <f t="shared" si="10"/>
        <v>#DIV/0!</v>
      </c>
      <c r="L27" t="e">
        <f t="shared" si="11"/>
        <v>#DIV/0!</v>
      </c>
      <c r="M27" t="e">
        <f t="shared" si="12"/>
        <v>#DIV/0!</v>
      </c>
      <c r="N27" t="e">
        <f t="shared" si="13"/>
        <v>#DIV/0!</v>
      </c>
      <c r="O27" t="e">
        <f t="shared" si="14"/>
        <v>#DIV/0!</v>
      </c>
      <c r="P27" t="e">
        <f t="shared" si="15"/>
        <v>#DIV/0!</v>
      </c>
      <c r="S27" s="4">
        <v>17</v>
      </c>
    </row>
    <row r="28" spans="1:34" x14ac:dyDescent="0.2">
      <c r="A28">
        <f>Physical!A28</f>
        <v>0</v>
      </c>
      <c r="B28" t="e">
        <f t="shared" si="1"/>
        <v>#DIV/0!</v>
      </c>
      <c r="C28" t="e">
        <f t="shared" si="2"/>
        <v>#DIV/0!</v>
      </c>
      <c r="D28" t="e">
        <f t="shared" si="3"/>
        <v>#DIV/0!</v>
      </c>
      <c r="E28" t="e">
        <f>($B$7/$T28)*X29</f>
        <v>#DIV/0!</v>
      </c>
      <c r="F28" t="e">
        <f t="shared" si="5"/>
        <v>#DIV/0!</v>
      </c>
      <c r="G28" t="e">
        <f t="shared" si="6"/>
        <v>#DIV/0!</v>
      </c>
      <c r="H28" t="e">
        <f t="shared" si="7"/>
        <v>#DIV/0!</v>
      </c>
      <c r="I28" t="e">
        <f t="shared" si="8"/>
        <v>#DIV/0!</v>
      </c>
      <c r="J28" t="e">
        <f t="shared" si="9"/>
        <v>#DIV/0!</v>
      </c>
      <c r="K28" t="e">
        <f t="shared" si="10"/>
        <v>#DIV/0!</v>
      </c>
      <c r="L28" t="e">
        <f t="shared" si="11"/>
        <v>#DIV/0!</v>
      </c>
      <c r="M28" t="e">
        <f t="shared" si="12"/>
        <v>#DIV/0!</v>
      </c>
      <c r="N28" t="e">
        <f t="shared" si="13"/>
        <v>#DIV/0!</v>
      </c>
      <c r="O28" t="e">
        <f t="shared" si="14"/>
        <v>#DIV/0!</v>
      </c>
      <c r="P28" t="e">
        <f t="shared" si="15"/>
        <v>#DIV/0!</v>
      </c>
      <c r="S28" s="4">
        <v>18</v>
      </c>
    </row>
    <row r="29" spans="1:34" x14ac:dyDescent="0.2">
      <c r="A29">
        <f>Physical!A29</f>
        <v>0</v>
      </c>
      <c r="B29" t="e">
        <f t="shared" si="1"/>
        <v>#DIV/0!</v>
      </c>
      <c r="C29" t="e">
        <f t="shared" si="2"/>
        <v>#DIV/0!</v>
      </c>
      <c r="D29" t="e">
        <f t="shared" si="3"/>
        <v>#DIV/0!</v>
      </c>
      <c r="E29" t="e">
        <f>($B$7/$T29)*X30</f>
        <v>#DIV/0!</v>
      </c>
      <c r="F29" t="e">
        <f t="shared" si="5"/>
        <v>#DIV/0!</v>
      </c>
      <c r="G29" t="e">
        <f t="shared" si="6"/>
        <v>#DIV/0!</v>
      </c>
      <c r="H29" t="e">
        <f t="shared" si="7"/>
        <v>#DIV/0!</v>
      </c>
      <c r="I29" t="e">
        <f t="shared" si="8"/>
        <v>#DIV/0!</v>
      </c>
      <c r="J29" t="e">
        <f t="shared" si="9"/>
        <v>#DIV/0!</v>
      </c>
      <c r="K29" t="e">
        <f t="shared" si="10"/>
        <v>#DIV/0!</v>
      </c>
      <c r="L29" t="e">
        <f t="shared" si="11"/>
        <v>#DIV/0!</v>
      </c>
      <c r="M29" t="e">
        <f t="shared" si="12"/>
        <v>#DIV/0!</v>
      </c>
      <c r="N29" t="e">
        <f t="shared" si="13"/>
        <v>#DIV/0!</v>
      </c>
      <c r="O29" t="e">
        <f t="shared" si="14"/>
        <v>#DIV/0!</v>
      </c>
      <c r="P29" t="e">
        <f t="shared" si="15"/>
        <v>#DIV/0!</v>
      </c>
      <c r="S29" s="4">
        <v>19</v>
      </c>
    </row>
    <row r="30" spans="1:34" x14ac:dyDescent="0.2">
      <c r="A30">
        <f>Physical!A30</f>
        <v>0</v>
      </c>
      <c r="B30" t="e">
        <f t="shared" si="1"/>
        <v>#DIV/0!</v>
      </c>
      <c r="C30" t="e">
        <f t="shared" si="2"/>
        <v>#DIV/0!</v>
      </c>
      <c r="D30" t="e">
        <f t="shared" si="3"/>
        <v>#DIV/0!</v>
      </c>
      <c r="E30" t="e">
        <f>($B$7/$T30)*#REF!</f>
        <v>#DIV/0!</v>
      </c>
      <c r="F30" t="e">
        <f t="shared" si="5"/>
        <v>#DIV/0!</v>
      </c>
      <c r="G30" t="e">
        <f t="shared" si="6"/>
        <v>#DIV/0!</v>
      </c>
      <c r="H30" t="e">
        <f t="shared" si="7"/>
        <v>#DIV/0!</v>
      </c>
      <c r="I30" t="e">
        <f t="shared" si="8"/>
        <v>#DIV/0!</v>
      </c>
      <c r="J30" t="e">
        <f t="shared" si="9"/>
        <v>#DIV/0!</v>
      </c>
      <c r="K30" t="e">
        <f t="shared" si="10"/>
        <v>#DIV/0!</v>
      </c>
      <c r="L30" t="e">
        <f t="shared" si="11"/>
        <v>#DIV/0!</v>
      </c>
      <c r="M30" t="e">
        <f t="shared" si="12"/>
        <v>#DIV/0!</v>
      </c>
      <c r="N30" t="e">
        <f t="shared" si="13"/>
        <v>#DIV/0!</v>
      </c>
      <c r="O30" t="e">
        <f t="shared" si="14"/>
        <v>#DIV/0!</v>
      </c>
      <c r="P30" t="e">
        <f t="shared" si="15"/>
        <v>#DIV/0!</v>
      </c>
      <c r="S30" s="4">
        <v>20</v>
      </c>
    </row>
    <row r="31" spans="1:34" x14ac:dyDescent="0.2">
      <c r="A31">
        <f>Physical!A31</f>
        <v>0</v>
      </c>
      <c r="B31" t="e">
        <f t="shared" si="1"/>
        <v>#DIV/0!</v>
      </c>
      <c r="C31" t="e">
        <f t="shared" si="2"/>
        <v>#DIV/0!</v>
      </c>
      <c r="D31" t="e">
        <f t="shared" si="3"/>
        <v>#DIV/0!</v>
      </c>
      <c r="E31" t="e">
        <f t="shared" si="4"/>
        <v>#DIV/0!</v>
      </c>
      <c r="F31" t="e">
        <f t="shared" si="5"/>
        <v>#DIV/0!</v>
      </c>
      <c r="G31" t="e">
        <f t="shared" si="6"/>
        <v>#DIV/0!</v>
      </c>
      <c r="H31" t="e">
        <f t="shared" si="7"/>
        <v>#DIV/0!</v>
      </c>
      <c r="I31" t="e">
        <f t="shared" si="8"/>
        <v>#DIV/0!</v>
      </c>
      <c r="J31" t="e">
        <f t="shared" si="9"/>
        <v>#DIV/0!</v>
      </c>
      <c r="K31" t="e">
        <f t="shared" si="10"/>
        <v>#DIV/0!</v>
      </c>
      <c r="L31" t="e">
        <f t="shared" si="11"/>
        <v>#DIV/0!</v>
      </c>
      <c r="M31" t="e">
        <f t="shared" si="12"/>
        <v>#DIV/0!</v>
      </c>
      <c r="N31" t="e">
        <f t="shared" si="13"/>
        <v>#DIV/0!</v>
      </c>
      <c r="O31" t="e">
        <f t="shared" si="14"/>
        <v>#DIV/0!</v>
      </c>
      <c r="P31" t="e">
        <f t="shared" si="15"/>
        <v>#DIV/0!</v>
      </c>
      <c r="S31" s="4">
        <v>21</v>
      </c>
    </row>
    <row r="32" spans="1:34" x14ac:dyDescent="0.2">
      <c r="A32">
        <f>Physical!A32</f>
        <v>0</v>
      </c>
      <c r="B32" t="e">
        <f t="shared" si="1"/>
        <v>#DIV/0!</v>
      </c>
      <c r="C32" t="e">
        <f t="shared" si="2"/>
        <v>#DIV/0!</v>
      </c>
      <c r="D32" t="e">
        <f t="shared" si="3"/>
        <v>#DIV/0!</v>
      </c>
      <c r="E32" t="e">
        <f t="shared" si="4"/>
        <v>#DIV/0!</v>
      </c>
      <c r="F32" t="e">
        <f t="shared" si="5"/>
        <v>#DIV/0!</v>
      </c>
      <c r="G32" t="e">
        <f t="shared" si="6"/>
        <v>#DIV/0!</v>
      </c>
      <c r="H32" t="e">
        <f t="shared" si="7"/>
        <v>#DIV/0!</v>
      </c>
      <c r="I32" t="e">
        <f t="shared" si="8"/>
        <v>#DIV/0!</v>
      </c>
      <c r="J32" t="e">
        <f t="shared" si="9"/>
        <v>#DIV/0!</v>
      </c>
      <c r="K32" t="e">
        <f t="shared" si="10"/>
        <v>#DIV/0!</v>
      </c>
      <c r="L32" t="e">
        <f t="shared" si="11"/>
        <v>#DIV/0!</v>
      </c>
      <c r="M32" t="e">
        <f t="shared" si="12"/>
        <v>#DIV/0!</v>
      </c>
      <c r="N32" t="e">
        <f t="shared" si="13"/>
        <v>#DIV/0!</v>
      </c>
      <c r="O32" t="e">
        <f t="shared" si="14"/>
        <v>#DIV/0!</v>
      </c>
      <c r="P32" t="e">
        <f t="shared" si="15"/>
        <v>#DIV/0!</v>
      </c>
    </row>
    <row r="33" spans="1:16" x14ac:dyDescent="0.2">
      <c r="A33">
        <f>Physical!A33</f>
        <v>0</v>
      </c>
      <c r="B33" t="e">
        <f t="shared" si="1"/>
        <v>#DIV/0!</v>
      </c>
      <c r="C33" t="e">
        <f t="shared" si="2"/>
        <v>#DIV/0!</v>
      </c>
      <c r="D33" t="e">
        <f>($B$7/$T33)*W33</f>
        <v>#DIV/0!</v>
      </c>
      <c r="E33" t="e">
        <f t="shared" si="4"/>
        <v>#DIV/0!</v>
      </c>
      <c r="F33" t="e">
        <f t="shared" si="5"/>
        <v>#DIV/0!</v>
      </c>
      <c r="G33" t="e">
        <f t="shared" si="6"/>
        <v>#DIV/0!</v>
      </c>
      <c r="H33" t="e">
        <f t="shared" si="7"/>
        <v>#DIV/0!</v>
      </c>
      <c r="I33" t="e">
        <f t="shared" si="8"/>
        <v>#DIV/0!</v>
      </c>
      <c r="J33" t="e">
        <f t="shared" si="9"/>
        <v>#DIV/0!</v>
      </c>
      <c r="K33" t="e">
        <f t="shared" si="10"/>
        <v>#DIV/0!</v>
      </c>
      <c r="L33" t="e">
        <f t="shared" si="11"/>
        <v>#DIV/0!</v>
      </c>
      <c r="M33" t="e">
        <f t="shared" si="12"/>
        <v>#DIV/0!</v>
      </c>
      <c r="N33" t="e">
        <f t="shared" si="13"/>
        <v>#DIV/0!</v>
      </c>
      <c r="O33" t="e">
        <f t="shared" si="14"/>
        <v>#DIV/0!</v>
      </c>
      <c r="P33" t="e">
        <f t="shared" si="15"/>
        <v>#DIV/0!</v>
      </c>
    </row>
    <row r="34" spans="1:16" x14ac:dyDescent="0.2">
      <c r="A34">
        <f>Physical!A34</f>
        <v>0</v>
      </c>
      <c r="B34" t="e">
        <f t="shared" si="1"/>
        <v>#DIV/0!</v>
      </c>
      <c r="C34" t="e">
        <f t="shared" si="2"/>
        <v>#DIV/0!</v>
      </c>
      <c r="D34" t="e">
        <f t="shared" si="3"/>
        <v>#DIV/0!</v>
      </c>
      <c r="E34" t="e">
        <f t="shared" si="4"/>
        <v>#DIV/0!</v>
      </c>
      <c r="F34" t="e">
        <f t="shared" si="5"/>
        <v>#DIV/0!</v>
      </c>
      <c r="G34" t="e">
        <f t="shared" si="6"/>
        <v>#DIV/0!</v>
      </c>
      <c r="H34" t="e">
        <f t="shared" si="7"/>
        <v>#DIV/0!</v>
      </c>
      <c r="I34" t="e">
        <f t="shared" si="8"/>
        <v>#DIV/0!</v>
      </c>
      <c r="J34" t="e">
        <f t="shared" si="9"/>
        <v>#DIV/0!</v>
      </c>
      <c r="K34" t="e">
        <f t="shared" si="10"/>
        <v>#DIV/0!</v>
      </c>
      <c r="L34" t="e">
        <f t="shared" si="11"/>
        <v>#DIV/0!</v>
      </c>
      <c r="M34" t="e">
        <f t="shared" si="12"/>
        <v>#DIV/0!</v>
      </c>
      <c r="N34" t="e">
        <f t="shared" si="13"/>
        <v>#DIV/0!</v>
      </c>
      <c r="O34" t="e">
        <f t="shared" si="14"/>
        <v>#DIV/0!</v>
      </c>
      <c r="P34" t="e">
        <f t="shared" si="15"/>
        <v>#DIV/0!</v>
      </c>
    </row>
    <row r="35" spans="1:16" x14ac:dyDescent="0.2">
      <c r="A35">
        <f>Physical!A35</f>
        <v>0</v>
      </c>
      <c r="B35" t="e">
        <f t="shared" si="1"/>
        <v>#DIV/0!</v>
      </c>
      <c r="C35" t="e">
        <f t="shared" si="2"/>
        <v>#DIV/0!</v>
      </c>
      <c r="D35" t="e">
        <f t="shared" si="3"/>
        <v>#DIV/0!</v>
      </c>
      <c r="E35" t="e">
        <f t="shared" si="4"/>
        <v>#DIV/0!</v>
      </c>
      <c r="F35" t="e">
        <f t="shared" si="5"/>
        <v>#DIV/0!</v>
      </c>
      <c r="G35" t="e">
        <f t="shared" si="6"/>
        <v>#DIV/0!</v>
      </c>
      <c r="H35" t="e">
        <f t="shared" si="7"/>
        <v>#DIV/0!</v>
      </c>
      <c r="I35" t="e">
        <f t="shared" si="8"/>
        <v>#DIV/0!</v>
      </c>
      <c r="J35" t="e">
        <f t="shared" si="9"/>
        <v>#DIV/0!</v>
      </c>
      <c r="K35" t="e">
        <f t="shared" si="10"/>
        <v>#DIV/0!</v>
      </c>
      <c r="L35" t="e">
        <f t="shared" si="11"/>
        <v>#DIV/0!</v>
      </c>
      <c r="M35" t="e">
        <f t="shared" si="12"/>
        <v>#DIV/0!</v>
      </c>
      <c r="N35" t="e">
        <f t="shared" si="13"/>
        <v>#DIV/0!</v>
      </c>
      <c r="O35" t="e">
        <f t="shared" si="14"/>
        <v>#DIV/0!</v>
      </c>
      <c r="P35" t="e">
        <f t="shared" si="15"/>
        <v>#DIV/0!</v>
      </c>
    </row>
    <row r="36" spans="1:16" x14ac:dyDescent="0.2">
      <c r="A36">
        <f>Physical!A36</f>
        <v>0</v>
      </c>
      <c r="B36" t="e">
        <f t="shared" si="1"/>
        <v>#DIV/0!</v>
      </c>
      <c r="C36" t="e">
        <f t="shared" si="2"/>
        <v>#DIV/0!</v>
      </c>
      <c r="D36" t="e">
        <f t="shared" si="3"/>
        <v>#DIV/0!</v>
      </c>
      <c r="E36" t="e">
        <f t="shared" si="4"/>
        <v>#DIV/0!</v>
      </c>
      <c r="F36" t="e">
        <f t="shared" si="5"/>
        <v>#DIV/0!</v>
      </c>
      <c r="G36" t="e">
        <f t="shared" si="6"/>
        <v>#DIV/0!</v>
      </c>
      <c r="H36" t="e">
        <f t="shared" si="7"/>
        <v>#DIV/0!</v>
      </c>
      <c r="I36" t="e">
        <f t="shared" si="8"/>
        <v>#DIV/0!</v>
      </c>
      <c r="J36" t="e">
        <f t="shared" si="9"/>
        <v>#DIV/0!</v>
      </c>
      <c r="K36" t="e">
        <f t="shared" si="10"/>
        <v>#DIV/0!</v>
      </c>
      <c r="L36" t="e">
        <f t="shared" si="11"/>
        <v>#DIV/0!</v>
      </c>
      <c r="M36" t="e">
        <f t="shared" si="12"/>
        <v>#DIV/0!</v>
      </c>
      <c r="N36" t="e">
        <f t="shared" si="13"/>
        <v>#DIV/0!</v>
      </c>
      <c r="O36" t="e">
        <f t="shared" si="14"/>
        <v>#DIV/0!</v>
      </c>
      <c r="P36" t="e">
        <f t="shared" si="15"/>
        <v>#DIV/0!</v>
      </c>
    </row>
    <row r="37" spans="1:16" x14ac:dyDescent="0.2">
      <c r="A37">
        <f>Physical!A37</f>
        <v>0</v>
      </c>
      <c r="B37" t="e">
        <f t="shared" si="1"/>
        <v>#DIV/0!</v>
      </c>
      <c r="C37" t="e">
        <f t="shared" si="2"/>
        <v>#DIV/0!</v>
      </c>
      <c r="D37" t="e">
        <f t="shared" si="3"/>
        <v>#DIV/0!</v>
      </c>
      <c r="E37" t="e">
        <f t="shared" si="4"/>
        <v>#DIV/0!</v>
      </c>
      <c r="F37" t="e">
        <f t="shared" si="5"/>
        <v>#DIV/0!</v>
      </c>
      <c r="G37" t="e">
        <f t="shared" si="6"/>
        <v>#DIV/0!</v>
      </c>
      <c r="H37" t="e">
        <f t="shared" si="7"/>
        <v>#DIV/0!</v>
      </c>
      <c r="I37" t="e">
        <f t="shared" si="8"/>
        <v>#DIV/0!</v>
      </c>
      <c r="J37" t="e">
        <f t="shared" si="9"/>
        <v>#DIV/0!</v>
      </c>
      <c r="K37" t="e">
        <f t="shared" si="10"/>
        <v>#DIV/0!</v>
      </c>
      <c r="L37" t="e">
        <f t="shared" si="11"/>
        <v>#DIV/0!</v>
      </c>
      <c r="M37" t="e">
        <f t="shared" si="12"/>
        <v>#DIV/0!</v>
      </c>
      <c r="N37" t="e">
        <f t="shared" si="13"/>
        <v>#DIV/0!</v>
      </c>
      <c r="O37" t="e">
        <f t="shared" si="14"/>
        <v>#DIV/0!</v>
      </c>
      <c r="P37" t="e">
        <f t="shared" si="15"/>
        <v>#DIV/0!</v>
      </c>
    </row>
    <row r="38" spans="1:16" x14ac:dyDescent="0.2">
      <c r="A38">
        <f>Physical!A38</f>
        <v>0</v>
      </c>
      <c r="B38" t="e">
        <f t="shared" si="1"/>
        <v>#DIV/0!</v>
      </c>
      <c r="C38" t="e">
        <f t="shared" si="2"/>
        <v>#DIV/0!</v>
      </c>
      <c r="D38" t="e">
        <f t="shared" si="3"/>
        <v>#DIV/0!</v>
      </c>
      <c r="E38" t="e">
        <f t="shared" si="4"/>
        <v>#DIV/0!</v>
      </c>
      <c r="F38" t="e">
        <f t="shared" si="5"/>
        <v>#DIV/0!</v>
      </c>
      <c r="G38" t="e">
        <f t="shared" si="6"/>
        <v>#DIV/0!</v>
      </c>
      <c r="H38" t="e">
        <f t="shared" si="7"/>
        <v>#DIV/0!</v>
      </c>
      <c r="I38" t="e">
        <f t="shared" si="8"/>
        <v>#DIV/0!</v>
      </c>
      <c r="J38" t="e">
        <f t="shared" si="9"/>
        <v>#DIV/0!</v>
      </c>
      <c r="K38" t="e">
        <f t="shared" si="10"/>
        <v>#DIV/0!</v>
      </c>
      <c r="L38" t="e">
        <f t="shared" si="11"/>
        <v>#DIV/0!</v>
      </c>
      <c r="M38" t="e">
        <f t="shared" si="12"/>
        <v>#DIV/0!</v>
      </c>
      <c r="N38" t="e">
        <f t="shared" si="13"/>
        <v>#DIV/0!</v>
      </c>
      <c r="O38" t="e">
        <f t="shared" si="14"/>
        <v>#DIV/0!</v>
      </c>
      <c r="P38" t="e">
        <f t="shared" si="15"/>
        <v>#DIV/0!</v>
      </c>
    </row>
    <row r="39" spans="1:16" x14ac:dyDescent="0.2">
      <c r="A39">
        <f>Physical!A39</f>
        <v>0</v>
      </c>
      <c r="B39" t="e">
        <f t="shared" si="1"/>
        <v>#DIV/0!</v>
      </c>
      <c r="C39" t="e">
        <f t="shared" si="2"/>
        <v>#DIV/0!</v>
      </c>
      <c r="D39" t="e">
        <f t="shared" si="3"/>
        <v>#DIV/0!</v>
      </c>
      <c r="E39" t="e">
        <f t="shared" si="4"/>
        <v>#DIV/0!</v>
      </c>
      <c r="F39" t="e">
        <f t="shared" si="5"/>
        <v>#DIV/0!</v>
      </c>
      <c r="G39" t="e">
        <f t="shared" si="6"/>
        <v>#DIV/0!</v>
      </c>
      <c r="H39" t="e">
        <f t="shared" si="7"/>
        <v>#DIV/0!</v>
      </c>
      <c r="I39" t="e">
        <f t="shared" si="8"/>
        <v>#DIV/0!</v>
      </c>
      <c r="J39" t="e">
        <f t="shared" si="9"/>
        <v>#DIV/0!</v>
      </c>
      <c r="K39" t="e">
        <f t="shared" si="10"/>
        <v>#DIV/0!</v>
      </c>
      <c r="L39" t="e">
        <f t="shared" si="11"/>
        <v>#DIV/0!</v>
      </c>
      <c r="M39" t="e">
        <f t="shared" si="12"/>
        <v>#DIV/0!</v>
      </c>
      <c r="N39" t="e">
        <f t="shared" si="13"/>
        <v>#DIV/0!</v>
      </c>
      <c r="O39" t="e">
        <f t="shared" si="14"/>
        <v>#DIV/0!</v>
      </c>
      <c r="P39" t="e">
        <f t="shared" si="15"/>
        <v>#DIV/0!</v>
      </c>
    </row>
    <row r="40" spans="1:16" x14ac:dyDescent="0.2">
      <c r="A40">
        <f>Physical!A40</f>
        <v>0</v>
      </c>
      <c r="B40" t="e">
        <f t="shared" si="1"/>
        <v>#DIV/0!</v>
      </c>
      <c r="C40" t="e">
        <f t="shared" si="2"/>
        <v>#DIV/0!</v>
      </c>
      <c r="D40" t="e">
        <f t="shared" si="3"/>
        <v>#DIV/0!</v>
      </c>
      <c r="E40" t="e">
        <f t="shared" si="4"/>
        <v>#DIV/0!</v>
      </c>
      <c r="F40" t="e">
        <f t="shared" si="5"/>
        <v>#DIV/0!</v>
      </c>
      <c r="G40" t="e">
        <f t="shared" si="6"/>
        <v>#DIV/0!</v>
      </c>
      <c r="H40" t="e">
        <f t="shared" si="7"/>
        <v>#DIV/0!</v>
      </c>
      <c r="I40" t="e">
        <f t="shared" si="8"/>
        <v>#DIV/0!</v>
      </c>
      <c r="J40" t="e">
        <f t="shared" si="9"/>
        <v>#DIV/0!</v>
      </c>
      <c r="K40" t="e">
        <f t="shared" si="10"/>
        <v>#DIV/0!</v>
      </c>
      <c r="L40" t="e">
        <f t="shared" si="11"/>
        <v>#DIV/0!</v>
      </c>
      <c r="M40" t="e">
        <f t="shared" si="12"/>
        <v>#DIV/0!</v>
      </c>
      <c r="N40" t="e">
        <f t="shared" si="13"/>
        <v>#DIV/0!</v>
      </c>
      <c r="O40" t="e">
        <f t="shared" si="14"/>
        <v>#DIV/0!</v>
      </c>
      <c r="P40" t="e">
        <f t="shared" si="15"/>
        <v>#DIV/0!</v>
      </c>
    </row>
    <row r="41" spans="1:16" x14ac:dyDescent="0.2">
      <c r="A41">
        <f>Physical!A41</f>
        <v>0</v>
      </c>
      <c r="B41" t="e">
        <f t="shared" si="1"/>
        <v>#DIV/0!</v>
      </c>
      <c r="C41" t="e">
        <f t="shared" si="2"/>
        <v>#DIV/0!</v>
      </c>
      <c r="D41" t="e">
        <f t="shared" si="3"/>
        <v>#DIV/0!</v>
      </c>
      <c r="E41" t="e">
        <f t="shared" si="4"/>
        <v>#DIV/0!</v>
      </c>
      <c r="F41" t="e">
        <f t="shared" si="5"/>
        <v>#DIV/0!</v>
      </c>
      <c r="G41" t="e">
        <f t="shared" si="6"/>
        <v>#DIV/0!</v>
      </c>
      <c r="H41" t="e">
        <f t="shared" si="7"/>
        <v>#DIV/0!</v>
      </c>
      <c r="I41" t="e">
        <f t="shared" si="8"/>
        <v>#DIV/0!</v>
      </c>
      <c r="J41" t="e">
        <f t="shared" si="9"/>
        <v>#DIV/0!</v>
      </c>
      <c r="K41" t="e">
        <f t="shared" si="10"/>
        <v>#DIV/0!</v>
      </c>
      <c r="L41" t="e">
        <f t="shared" si="11"/>
        <v>#DIV/0!</v>
      </c>
      <c r="M41" t="e">
        <f t="shared" si="12"/>
        <v>#DIV/0!</v>
      </c>
      <c r="N41" t="e">
        <f t="shared" si="13"/>
        <v>#DIV/0!</v>
      </c>
      <c r="O41" t="e">
        <f t="shared" si="14"/>
        <v>#DIV/0!</v>
      </c>
      <c r="P41" t="e">
        <f t="shared" si="15"/>
        <v>#DIV/0!</v>
      </c>
    </row>
    <row r="42" spans="1:16" x14ac:dyDescent="0.2">
      <c r="A42">
        <f>Physical!A42</f>
        <v>0</v>
      </c>
      <c r="B42" t="e">
        <f t="shared" si="1"/>
        <v>#DIV/0!</v>
      </c>
      <c r="C42" t="e">
        <f t="shared" si="2"/>
        <v>#DIV/0!</v>
      </c>
      <c r="D42" t="e">
        <f t="shared" si="3"/>
        <v>#DIV/0!</v>
      </c>
      <c r="E42" t="e">
        <f t="shared" si="4"/>
        <v>#DIV/0!</v>
      </c>
      <c r="F42" t="e">
        <f t="shared" si="5"/>
        <v>#DIV/0!</v>
      </c>
      <c r="G42" t="e">
        <f t="shared" si="6"/>
        <v>#DIV/0!</v>
      </c>
      <c r="H42" t="e">
        <f t="shared" si="7"/>
        <v>#DIV/0!</v>
      </c>
      <c r="I42" t="e">
        <f t="shared" si="8"/>
        <v>#DIV/0!</v>
      </c>
      <c r="J42" t="e">
        <f t="shared" si="9"/>
        <v>#DIV/0!</v>
      </c>
      <c r="K42" t="e">
        <f t="shared" si="10"/>
        <v>#DIV/0!</v>
      </c>
      <c r="L42" t="e">
        <f t="shared" si="11"/>
        <v>#DIV/0!</v>
      </c>
      <c r="M42" t="e">
        <f t="shared" si="12"/>
        <v>#DIV/0!</v>
      </c>
      <c r="N42" t="e">
        <f t="shared" si="13"/>
        <v>#DIV/0!</v>
      </c>
      <c r="O42" t="e">
        <f t="shared" si="14"/>
        <v>#DIV/0!</v>
      </c>
      <c r="P42" t="e">
        <f t="shared" si="15"/>
        <v>#DIV/0!</v>
      </c>
    </row>
    <row r="43" spans="1:16" x14ac:dyDescent="0.2">
      <c r="A43">
        <f>Physical!A43</f>
        <v>0</v>
      </c>
      <c r="B43" t="e">
        <f t="shared" si="1"/>
        <v>#DIV/0!</v>
      </c>
      <c r="C43" t="e">
        <f t="shared" si="2"/>
        <v>#DIV/0!</v>
      </c>
      <c r="D43" t="e">
        <f t="shared" si="3"/>
        <v>#DIV/0!</v>
      </c>
      <c r="E43" t="e">
        <f t="shared" si="4"/>
        <v>#DIV/0!</v>
      </c>
      <c r="F43" t="e">
        <f t="shared" si="5"/>
        <v>#DIV/0!</v>
      </c>
      <c r="G43" t="e">
        <f t="shared" si="6"/>
        <v>#DIV/0!</v>
      </c>
      <c r="H43" t="e">
        <f t="shared" si="7"/>
        <v>#DIV/0!</v>
      </c>
      <c r="I43" t="e">
        <f t="shared" si="8"/>
        <v>#DIV/0!</v>
      </c>
      <c r="J43" t="e">
        <f t="shared" si="9"/>
        <v>#DIV/0!</v>
      </c>
      <c r="K43" t="e">
        <f t="shared" si="10"/>
        <v>#DIV/0!</v>
      </c>
      <c r="L43" t="e">
        <f t="shared" si="11"/>
        <v>#DIV/0!</v>
      </c>
      <c r="M43" t="e">
        <f t="shared" si="12"/>
        <v>#DIV/0!</v>
      </c>
      <c r="N43" t="e">
        <f t="shared" si="13"/>
        <v>#DIV/0!</v>
      </c>
      <c r="O43" t="e">
        <f t="shared" si="14"/>
        <v>#DIV/0!</v>
      </c>
      <c r="P43" t="e">
        <f t="shared" si="15"/>
        <v>#DIV/0!</v>
      </c>
    </row>
    <row r="44" spans="1:16" x14ac:dyDescent="0.2">
      <c r="A44">
        <f>Physical!A44</f>
        <v>0</v>
      </c>
      <c r="B44" t="e">
        <f t="shared" si="1"/>
        <v>#DIV/0!</v>
      </c>
      <c r="C44" t="e">
        <f t="shared" si="2"/>
        <v>#DIV/0!</v>
      </c>
      <c r="D44" t="e">
        <f t="shared" si="3"/>
        <v>#DIV/0!</v>
      </c>
      <c r="E44" t="e">
        <f t="shared" si="4"/>
        <v>#DIV/0!</v>
      </c>
      <c r="F44" t="e">
        <f t="shared" si="5"/>
        <v>#DIV/0!</v>
      </c>
      <c r="G44" t="e">
        <f t="shared" si="6"/>
        <v>#DIV/0!</v>
      </c>
      <c r="H44" t="e">
        <f t="shared" si="7"/>
        <v>#DIV/0!</v>
      </c>
      <c r="I44" t="e">
        <f t="shared" si="8"/>
        <v>#DIV/0!</v>
      </c>
      <c r="J44" t="e">
        <f t="shared" si="9"/>
        <v>#DIV/0!</v>
      </c>
      <c r="K44" t="e">
        <f t="shared" si="10"/>
        <v>#DIV/0!</v>
      </c>
      <c r="L44" t="e">
        <f t="shared" si="11"/>
        <v>#DIV/0!</v>
      </c>
      <c r="M44" t="e">
        <f t="shared" si="12"/>
        <v>#DIV/0!</v>
      </c>
      <c r="N44" t="e">
        <f t="shared" si="13"/>
        <v>#DIV/0!</v>
      </c>
      <c r="O44" t="e">
        <f t="shared" si="14"/>
        <v>#DIV/0!</v>
      </c>
      <c r="P44" t="e">
        <f t="shared" si="15"/>
        <v>#DIV/0!</v>
      </c>
    </row>
    <row r="45" spans="1:16" x14ac:dyDescent="0.2">
      <c r="A45">
        <f>Physical!A45</f>
        <v>0</v>
      </c>
      <c r="B45" t="e">
        <f t="shared" si="1"/>
        <v>#DIV/0!</v>
      </c>
      <c r="C45" t="e">
        <f t="shared" si="2"/>
        <v>#DIV/0!</v>
      </c>
      <c r="D45" t="e">
        <f t="shared" si="3"/>
        <v>#DIV/0!</v>
      </c>
      <c r="E45" t="e">
        <f t="shared" si="4"/>
        <v>#DIV/0!</v>
      </c>
      <c r="F45" t="e">
        <f t="shared" si="5"/>
        <v>#DIV/0!</v>
      </c>
      <c r="G45" t="e">
        <f t="shared" si="6"/>
        <v>#DIV/0!</v>
      </c>
      <c r="H45" t="e">
        <f t="shared" si="7"/>
        <v>#DIV/0!</v>
      </c>
      <c r="I45" t="e">
        <f t="shared" si="8"/>
        <v>#DIV/0!</v>
      </c>
      <c r="J45" t="e">
        <f t="shared" si="9"/>
        <v>#DIV/0!</v>
      </c>
      <c r="K45" t="e">
        <f t="shared" si="10"/>
        <v>#DIV/0!</v>
      </c>
      <c r="L45" t="e">
        <f t="shared" si="11"/>
        <v>#DIV/0!</v>
      </c>
      <c r="M45" t="e">
        <f t="shared" si="12"/>
        <v>#DIV/0!</v>
      </c>
      <c r="N45" t="e">
        <f t="shared" si="13"/>
        <v>#DIV/0!</v>
      </c>
      <c r="O45" t="e">
        <f t="shared" si="14"/>
        <v>#DIV/0!</v>
      </c>
      <c r="P45" t="e">
        <f t="shared" si="15"/>
        <v>#DIV/0!</v>
      </c>
    </row>
    <row r="46" spans="1:16" x14ac:dyDescent="0.2">
      <c r="A46">
        <f>Physical!A46</f>
        <v>0</v>
      </c>
      <c r="B46" t="e">
        <f t="shared" si="1"/>
        <v>#DIV/0!</v>
      </c>
      <c r="C46" t="e">
        <f t="shared" si="2"/>
        <v>#DIV/0!</v>
      </c>
      <c r="D46" t="e">
        <f t="shared" si="3"/>
        <v>#DIV/0!</v>
      </c>
      <c r="E46" t="e">
        <f t="shared" si="4"/>
        <v>#DIV/0!</v>
      </c>
      <c r="F46" t="e">
        <f t="shared" si="5"/>
        <v>#DIV/0!</v>
      </c>
      <c r="G46" t="e">
        <f t="shared" si="6"/>
        <v>#DIV/0!</v>
      </c>
      <c r="H46" t="e">
        <f t="shared" si="7"/>
        <v>#DIV/0!</v>
      </c>
      <c r="I46" t="e">
        <f t="shared" si="8"/>
        <v>#DIV/0!</v>
      </c>
      <c r="J46" t="e">
        <f t="shared" si="9"/>
        <v>#DIV/0!</v>
      </c>
      <c r="K46" t="e">
        <f t="shared" si="10"/>
        <v>#DIV/0!</v>
      </c>
      <c r="L46" t="e">
        <f t="shared" si="11"/>
        <v>#DIV/0!</v>
      </c>
      <c r="M46" t="e">
        <f t="shared" si="12"/>
        <v>#DIV/0!</v>
      </c>
      <c r="N46" t="e">
        <f t="shared" si="13"/>
        <v>#DIV/0!</v>
      </c>
      <c r="O46" t="e">
        <f t="shared" si="14"/>
        <v>#DIV/0!</v>
      </c>
      <c r="P46" t="e">
        <f t="shared" si="15"/>
        <v>#DIV/0!</v>
      </c>
    </row>
    <row r="47" spans="1:16" x14ac:dyDescent="0.2">
      <c r="A47">
        <f>Physical!A47</f>
        <v>0</v>
      </c>
      <c r="B47" t="e">
        <f t="shared" si="1"/>
        <v>#DIV/0!</v>
      </c>
      <c r="C47" t="e">
        <f t="shared" si="2"/>
        <v>#DIV/0!</v>
      </c>
      <c r="D47" t="e">
        <f t="shared" si="3"/>
        <v>#DIV/0!</v>
      </c>
      <c r="E47" t="e">
        <f t="shared" si="4"/>
        <v>#DIV/0!</v>
      </c>
      <c r="F47" t="e">
        <f t="shared" si="5"/>
        <v>#DIV/0!</v>
      </c>
      <c r="G47" t="e">
        <f t="shared" si="6"/>
        <v>#DIV/0!</v>
      </c>
      <c r="H47" t="e">
        <f t="shared" si="7"/>
        <v>#DIV/0!</v>
      </c>
      <c r="I47" t="e">
        <f t="shared" si="8"/>
        <v>#DIV/0!</v>
      </c>
      <c r="J47" t="e">
        <f t="shared" si="9"/>
        <v>#DIV/0!</v>
      </c>
      <c r="K47" t="e">
        <f t="shared" si="10"/>
        <v>#DIV/0!</v>
      </c>
      <c r="L47" t="e">
        <f t="shared" si="11"/>
        <v>#DIV/0!</v>
      </c>
      <c r="M47" t="e">
        <f t="shared" si="12"/>
        <v>#DIV/0!</v>
      </c>
      <c r="N47" t="e">
        <f t="shared" si="13"/>
        <v>#DIV/0!</v>
      </c>
      <c r="O47" t="e">
        <f t="shared" si="14"/>
        <v>#DIV/0!</v>
      </c>
      <c r="P47" t="e">
        <f t="shared" si="15"/>
        <v>#DIV/0!</v>
      </c>
    </row>
    <row r="48" spans="1:16" x14ac:dyDescent="0.2">
      <c r="A48">
        <f>Physical!A48</f>
        <v>0</v>
      </c>
      <c r="B48" t="e">
        <f t="shared" si="1"/>
        <v>#DIV/0!</v>
      </c>
      <c r="C48" t="e">
        <f t="shared" si="2"/>
        <v>#DIV/0!</v>
      </c>
      <c r="D48" t="e">
        <f t="shared" si="3"/>
        <v>#DIV/0!</v>
      </c>
      <c r="E48" t="e">
        <f t="shared" si="4"/>
        <v>#DIV/0!</v>
      </c>
      <c r="F48" t="e">
        <f t="shared" si="5"/>
        <v>#DIV/0!</v>
      </c>
      <c r="G48" t="e">
        <f t="shared" si="6"/>
        <v>#DIV/0!</v>
      </c>
      <c r="H48" t="e">
        <f t="shared" si="7"/>
        <v>#DIV/0!</v>
      </c>
      <c r="I48" t="e">
        <f t="shared" si="8"/>
        <v>#DIV/0!</v>
      </c>
      <c r="J48" t="e">
        <f t="shared" si="9"/>
        <v>#DIV/0!</v>
      </c>
      <c r="K48" t="e">
        <f t="shared" si="10"/>
        <v>#DIV/0!</v>
      </c>
      <c r="L48" t="e">
        <f t="shared" si="11"/>
        <v>#DIV/0!</v>
      </c>
      <c r="M48" t="e">
        <f t="shared" si="12"/>
        <v>#DIV/0!</v>
      </c>
      <c r="N48" t="e">
        <f t="shared" si="13"/>
        <v>#DIV/0!</v>
      </c>
      <c r="O48" t="e">
        <f t="shared" si="14"/>
        <v>#DIV/0!</v>
      </c>
      <c r="P48" t="e">
        <f t="shared" si="15"/>
        <v>#DIV/0!</v>
      </c>
    </row>
    <row r="49" spans="1:19" x14ac:dyDescent="0.2">
      <c r="A49">
        <f>Physical!A49</f>
        <v>0</v>
      </c>
      <c r="B49" t="e">
        <f t="shared" si="1"/>
        <v>#DIV/0!</v>
      </c>
      <c r="C49" t="e">
        <f t="shared" si="2"/>
        <v>#DIV/0!</v>
      </c>
      <c r="D49" t="e">
        <f t="shared" si="3"/>
        <v>#DIV/0!</v>
      </c>
      <c r="E49" t="e">
        <f t="shared" si="4"/>
        <v>#DIV/0!</v>
      </c>
      <c r="F49" t="e">
        <f t="shared" si="5"/>
        <v>#DIV/0!</v>
      </c>
      <c r="G49" t="e">
        <f t="shared" si="6"/>
        <v>#DIV/0!</v>
      </c>
      <c r="H49" t="e">
        <f t="shared" si="7"/>
        <v>#DIV/0!</v>
      </c>
      <c r="I49" t="e">
        <f t="shared" si="8"/>
        <v>#DIV/0!</v>
      </c>
      <c r="J49" t="e">
        <f t="shared" si="9"/>
        <v>#DIV/0!</v>
      </c>
      <c r="K49" t="e">
        <f t="shared" si="10"/>
        <v>#DIV/0!</v>
      </c>
      <c r="L49" t="e">
        <f t="shared" si="11"/>
        <v>#DIV/0!</v>
      </c>
      <c r="M49" t="e">
        <f t="shared" si="12"/>
        <v>#DIV/0!</v>
      </c>
      <c r="N49" t="e">
        <f t="shared" si="13"/>
        <v>#DIV/0!</v>
      </c>
      <c r="O49" t="e">
        <f t="shared" si="14"/>
        <v>#DIV/0!</v>
      </c>
      <c r="P49" t="e">
        <f t="shared" si="15"/>
        <v>#DIV/0!</v>
      </c>
      <c r="S49">
        <f t="shared" ref="S49:S60" si="16">A49</f>
        <v>0</v>
      </c>
    </row>
    <row r="50" spans="1:19" x14ac:dyDescent="0.2">
      <c r="A50">
        <f>Physical!A50</f>
        <v>0</v>
      </c>
      <c r="B50" t="e">
        <f t="shared" si="1"/>
        <v>#DIV/0!</v>
      </c>
      <c r="C50" t="e">
        <f t="shared" si="2"/>
        <v>#DIV/0!</v>
      </c>
      <c r="D50" t="e">
        <f t="shared" si="3"/>
        <v>#DIV/0!</v>
      </c>
      <c r="E50" t="e">
        <f t="shared" si="4"/>
        <v>#DIV/0!</v>
      </c>
      <c r="F50" t="e">
        <f t="shared" si="5"/>
        <v>#DIV/0!</v>
      </c>
      <c r="G50" t="e">
        <f t="shared" si="6"/>
        <v>#DIV/0!</v>
      </c>
      <c r="H50" t="e">
        <f t="shared" si="7"/>
        <v>#DIV/0!</v>
      </c>
      <c r="I50" t="e">
        <f t="shared" si="8"/>
        <v>#DIV/0!</v>
      </c>
      <c r="J50" t="e">
        <f t="shared" si="9"/>
        <v>#DIV/0!</v>
      </c>
      <c r="K50" t="e">
        <f t="shared" si="10"/>
        <v>#DIV/0!</v>
      </c>
      <c r="L50" t="e">
        <f t="shared" si="11"/>
        <v>#DIV/0!</v>
      </c>
      <c r="M50" t="e">
        <f t="shared" si="12"/>
        <v>#DIV/0!</v>
      </c>
      <c r="N50" t="e">
        <f t="shared" si="13"/>
        <v>#DIV/0!</v>
      </c>
      <c r="O50" t="e">
        <f t="shared" si="14"/>
        <v>#DIV/0!</v>
      </c>
      <c r="P50" t="e">
        <f t="shared" si="15"/>
        <v>#DIV/0!</v>
      </c>
      <c r="S50">
        <f t="shared" si="16"/>
        <v>0</v>
      </c>
    </row>
    <row r="51" spans="1:19" x14ac:dyDescent="0.2">
      <c r="A51">
        <f>Physical!A51</f>
        <v>0</v>
      </c>
      <c r="B51" t="e">
        <f t="shared" si="1"/>
        <v>#DIV/0!</v>
      </c>
      <c r="C51" t="e">
        <f t="shared" si="2"/>
        <v>#DIV/0!</v>
      </c>
      <c r="D51" t="e">
        <f t="shared" si="3"/>
        <v>#DIV/0!</v>
      </c>
      <c r="E51" t="e">
        <f t="shared" si="4"/>
        <v>#DIV/0!</v>
      </c>
      <c r="F51" t="e">
        <f t="shared" si="5"/>
        <v>#DIV/0!</v>
      </c>
      <c r="G51" t="e">
        <f t="shared" si="6"/>
        <v>#DIV/0!</v>
      </c>
      <c r="H51" t="e">
        <f t="shared" si="7"/>
        <v>#DIV/0!</v>
      </c>
      <c r="I51" t="e">
        <f t="shared" si="8"/>
        <v>#DIV/0!</v>
      </c>
      <c r="J51" t="e">
        <f t="shared" si="9"/>
        <v>#DIV/0!</v>
      </c>
      <c r="K51" t="e">
        <f t="shared" si="10"/>
        <v>#DIV/0!</v>
      </c>
      <c r="L51" t="e">
        <f t="shared" si="11"/>
        <v>#DIV/0!</v>
      </c>
      <c r="M51" t="e">
        <f t="shared" si="12"/>
        <v>#DIV/0!</v>
      </c>
      <c r="N51" t="e">
        <f t="shared" si="13"/>
        <v>#DIV/0!</v>
      </c>
      <c r="O51" t="e">
        <f t="shared" si="14"/>
        <v>#DIV/0!</v>
      </c>
      <c r="P51" t="e">
        <f t="shared" si="15"/>
        <v>#DIV/0!</v>
      </c>
      <c r="S51">
        <f t="shared" si="16"/>
        <v>0</v>
      </c>
    </row>
    <row r="52" spans="1:19" x14ac:dyDescent="0.2">
      <c r="A52">
        <f>Physical!A52</f>
        <v>0</v>
      </c>
      <c r="B52" t="e">
        <f t="shared" si="1"/>
        <v>#DIV/0!</v>
      </c>
      <c r="C52" t="e">
        <f t="shared" si="2"/>
        <v>#DIV/0!</v>
      </c>
      <c r="D52" t="e">
        <f t="shared" si="3"/>
        <v>#DIV/0!</v>
      </c>
      <c r="E52" t="e">
        <f t="shared" si="4"/>
        <v>#DIV/0!</v>
      </c>
      <c r="F52" t="e">
        <f t="shared" si="5"/>
        <v>#DIV/0!</v>
      </c>
      <c r="G52" t="e">
        <f t="shared" si="6"/>
        <v>#DIV/0!</v>
      </c>
      <c r="H52" t="e">
        <f t="shared" si="7"/>
        <v>#DIV/0!</v>
      </c>
      <c r="I52" t="e">
        <f t="shared" si="8"/>
        <v>#DIV/0!</v>
      </c>
      <c r="J52" t="e">
        <f t="shared" si="9"/>
        <v>#DIV/0!</v>
      </c>
      <c r="K52" t="e">
        <f t="shared" si="10"/>
        <v>#DIV/0!</v>
      </c>
      <c r="L52" t="e">
        <f t="shared" si="11"/>
        <v>#DIV/0!</v>
      </c>
      <c r="M52" t="e">
        <f t="shared" si="12"/>
        <v>#DIV/0!</v>
      </c>
      <c r="N52" t="e">
        <f t="shared" si="13"/>
        <v>#DIV/0!</v>
      </c>
      <c r="O52" t="e">
        <f t="shared" si="14"/>
        <v>#DIV/0!</v>
      </c>
      <c r="P52" t="e">
        <f t="shared" si="15"/>
        <v>#DIV/0!</v>
      </c>
      <c r="S52">
        <f t="shared" si="16"/>
        <v>0</v>
      </c>
    </row>
    <row r="53" spans="1:19" x14ac:dyDescent="0.2">
      <c r="A53">
        <f>Physical!A53</f>
        <v>0</v>
      </c>
      <c r="B53" t="e">
        <f t="shared" si="1"/>
        <v>#DIV/0!</v>
      </c>
      <c r="C53" t="e">
        <f t="shared" si="2"/>
        <v>#DIV/0!</v>
      </c>
      <c r="D53" t="e">
        <f t="shared" si="3"/>
        <v>#DIV/0!</v>
      </c>
      <c r="E53" t="e">
        <f t="shared" si="4"/>
        <v>#DIV/0!</v>
      </c>
      <c r="F53" t="e">
        <f t="shared" si="5"/>
        <v>#DIV/0!</v>
      </c>
      <c r="G53" t="e">
        <f t="shared" si="6"/>
        <v>#DIV/0!</v>
      </c>
      <c r="H53" t="e">
        <f t="shared" si="7"/>
        <v>#DIV/0!</v>
      </c>
      <c r="I53" t="e">
        <f t="shared" si="8"/>
        <v>#DIV/0!</v>
      </c>
      <c r="J53" t="e">
        <f t="shared" si="9"/>
        <v>#DIV/0!</v>
      </c>
      <c r="K53" t="e">
        <f t="shared" si="10"/>
        <v>#DIV/0!</v>
      </c>
      <c r="L53" t="e">
        <f t="shared" si="11"/>
        <v>#DIV/0!</v>
      </c>
      <c r="M53" t="e">
        <f t="shared" si="12"/>
        <v>#DIV/0!</v>
      </c>
      <c r="N53" t="e">
        <f t="shared" si="13"/>
        <v>#DIV/0!</v>
      </c>
      <c r="O53" t="e">
        <f t="shared" si="14"/>
        <v>#DIV/0!</v>
      </c>
      <c r="P53" t="e">
        <f t="shared" si="15"/>
        <v>#DIV/0!</v>
      </c>
      <c r="S53">
        <f t="shared" si="16"/>
        <v>0</v>
      </c>
    </row>
    <row r="54" spans="1:19" x14ac:dyDescent="0.2">
      <c r="A54">
        <f>Physical!A54</f>
        <v>0</v>
      </c>
      <c r="B54" t="e">
        <f t="shared" si="1"/>
        <v>#DIV/0!</v>
      </c>
      <c r="C54" t="e">
        <f t="shared" si="2"/>
        <v>#DIV/0!</v>
      </c>
      <c r="D54" t="e">
        <f t="shared" si="3"/>
        <v>#DIV/0!</v>
      </c>
      <c r="E54" t="e">
        <f t="shared" si="4"/>
        <v>#DIV/0!</v>
      </c>
      <c r="F54" t="e">
        <f t="shared" si="5"/>
        <v>#DIV/0!</v>
      </c>
      <c r="G54" t="e">
        <f t="shared" si="6"/>
        <v>#DIV/0!</v>
      </c>
      <c r="H54" t="e">
        <f t="shared" si="7"/>
        <v>#DIV/0!</v>
      </c>
      <c r="I54" t="e">
        <f t="shared" si="8"/>
        <v>#DIV/0!</v>
      </c>
      <c r="J54" t="e">
        <f t="shared" si="9"/>
        <v>#DIV/0!</v>
      </c>
      <c r="K54" t="e">
        <f t="shared" si="10"/>
        <v>#DIV/0!</v>
      </c>
      <c r="L54" t="e">
        <f t="shared" si="11"/>
        <v>#DIV/0!</v>
      </c>
      <c r="M54" t="e">
        <f t="shared" si="12"/>
        <v>#DIV/0!</v>
      </c>
      <c r="N54" t="e">
        <f t="shared" si="13"/>
        <v>#DIV/0!</v>
      </c>
      <c r="O54" t="e">
        <f t="shared" si="14"/>
        <v>#DIV/0!</v>
      </c>
      <c r="P54" t="e">
        <f t="shared" si="15"/>
        <v>#DIV/0!</v>
      </c>
      <c r="S54">
        <f t="shared" si="16"/>
        <v>0</v>
      </c>
    </row>
    <row r="55" spans="1:19" x14ac:dyDescent="0.2">
      <c r="A55">
        <f>Physical!A55</f>
        <v>0</v>
      </c>
      <c r="B55" t="e">
        <f t="shared" si="1"/>
        <v>#DIV/0!</v>
      </c>
      <c r="C55" t="e">
        <f t="shared" si="2"/>
        <v>#DIV/0!</v>
      </c>
      <c r="D55" t="e">
        <f t="shared" si="3"/>
        <v>#DIV/0!</v>
      </c>
      <c r="E55" t="e">
        <f t="shared" si="4"/>
        <v>#DIV/0!</v>
      </c>
      <c r="F55" t="e">
        <f t="shared" si="5"/>
        <v>#DIV/0!</v>
      </c>
      <c r="G55" t="e">
        <f t="shared" si="6"/>
        <v>#DIV/0!</v>
      </c>
      <c r="H55" t="e">
        <f t="shared" si="7"/>
        <v>#DIV/0!</v>
      </c>
      <c r="I55" t="e">
        <f t="shared" si="8"/>
        <v>#DIV/0!</v>
      </c>
      <c r="J55" t="e">
        <f t="shared" si="9"/>
        <v>#DIV/0!</v>
      </c>
      <c r="K55" t="e">
        <f t="shared" si="10"/>
        <v>#DIV/0!</v>
      </c>
      <c r="L55" t="e">
        <f t="shared" si="11"/>
        <v>#DIV/0!</v>
      </c>
      <c r="M55" t="e">
        <f t="shared" si="12"/>
        <v>#DIV/0!</v>
      </c>
      <c r="N55" t="e">
        <f t="shared" si="13"/>
        <v>#DIV/0!</v>
      </c>
      <c r="O55" t="e">
        <f t="shared" si="14"/>
        <v>#DIV/0!</v>
      </c>
      <c r="P55" t="e">
        <f t="shared" si="15"/>
        <v>#DIV/0!</v>
      </c>
      <c r="S55">
        <f t="shared" si="16"/>
        <v>0</v>
      </c>
    </row>
    <row r="56" spans="1:19" x14ac:dyDescent="0.2">
      <c r="A56">
        <f>Physical!A56</f>
        <v>0</v>
      </c>
      <c r="B56" t="e">
        <f t="shared" si="1"/>
        <v>#DIV/0!</v>
      </c>
      <c r="C56" t="e">
        <f t="shared" si="2"/>
        <v>#DIV/0!</v>
      </c>
      <c r="D56" t="e">
        <f t="shared" si="3"/>
        <v>#DIV/0!</v>
      </c>
      <c r="E56" t="e">
        <f t="shared" si="4"/>
        <v>#DIV/0!</v>
      </c>
      <c r="F56" t="e">
        <f t="shared" si="5"/>
        <v>#DIV/0!</v>
      </c>
      <c r="G56" t="e">
        <f t="shared" si="6"/>
        <v>#DIV/0!</v>
      </c>
      <c r="H56" t="e">
        <f t="shared" si="7"/>
        <v>#DIV/0!</v>
      </c>
      <c r="I56" t="e">
        <f t="shared" si="8"/>
        <v>#DIV/0!</v>
      </c>
      <c r="J56" t="e">
        <f t="shared" si="9"/>
        <v>#DIV/0!</v>
      </c>
      <c r="K56" t="e">
        <f t="shared" si="10"/>
        <v>#DIV/0!</v>
      </c>
      <c r="L56" t="e">
        <f t="shared" si="11"/>
        <v>#DIV/0!</v>
      </c>
      <c r="M56" t="e">
        <f t="shared" si="12"/>
        <v>#DIV/0!</v>
      </c>
      <c r="N56" t="e">
        <f t="shared" si="13"/>
        <v>#DIV/0!</v>
      </c>
      <c r="O56" t="e">
        <f t="shared" si="14"/>
        <v>#DIV/0!</v>
      </c>
      <c r="P56" t="e">
        <f t="shared" si="15"/>
        <v>#DIV/0!</v>
      </c>
      <c r="S56">
        <f t="shared" si="16"/>
        <v>0</v>
      </c>
    </row>
    <row r="57" spans="1:19" x14ac:dyDescent="0.2">
      <c r="A57">
        <f>Physical!A57</f>
        <v>0</v>
      </c>
      <c r="B57" t="e">
        <f t="shared" si="1"/>
        <v>#DIV/0!</v>
      </c>
      <c r="C57" t="e">
        <f t="shared" si="2"/>
        <v>#DIV/0!</v>
      </c>
      <c r="D57" t="e">
        <f t="shared" si="3"/>
        <v>#DIV/0!</v>
      </c>
      <c r="E57" t="e">
        <f t="shared" si="4"/>
        <v>#DIV/0!</v>
      </c>
      <c r="F57" t="e">
        <f t="shared" si="5"/>
        <v>#DIV/0!</v>
      </c>
      <c r="G57" t="e">
        <f t="shared" si="6"/>
        <v>#DIV/0!</v>
      </c>
      <c r="H57" t="e">
        <f t="shared" si="7"/>
        <v>#DIV/0!</v>
      </c>
      <c r="I57" t="e">
        <f t="shared" si="8"/>
        <v>#DIV/0!</v>
      </c>
      <c r="J57" t="e">
        <f t="shared" si="9"/>
        <v>#DIV/0!</v>
      </c>
      <c r="K57" t="e">
        <f t="shared" si="10"/>
        <v>#DIV/0!</v>
      </c>
      <c r="L57" t="e">
        <f t="shared" si="11"/>
        <v>#DIV/0!</v>
      </c>
      <c r="M57" t="e">
        <f t="shared" si="12"/>
        <v>#DIV/0!</v>
      </c>
      <c r="N57" t="e">
        <f t="shared" si="13"/>
        <v>#DIV/0!</v>
      </c>
      <c r="O57" t="e">
        <f t="shared" si="14"/>
        <v>#DIV/0!</v>
      </c>
      <c r="P57" t="e">
        <f t="shared" si="15"/>
        <v>#DIV/0!</v>
      </c>
      <c r="S57">
        <f t="shared" si="16"/>
        <v>0</v>
      </c>
    </row>
    <row r="58" spans="1:19" x14ac:dyDescent="0.2">
      <c r="A58">
        <f>Physical!A58</f>
        <v>0</v>
      </c>
      <c r="B58" t="e">
        <f t="shared" si="1"/>
        <v>#DIV/0!</v>
      </c>
      <c r="C58" t="e">
        <f t="shared" si="2"/>
        <v>#DIV/0!</v>
      </c>
      <c r="D58" t="e">
        <f t="shared" si="3"/>
        <v>#DIV/0!</v>
      </c>
      <c r="E58" t="e">
        <f t="shared" si="4"/>
        <v>#DIV/0!</v>
      </c>
      <c r="F58" t="e">
        <f t="shared" si="5"/>
        <v>#DIV/0!</v>
      </c>
      <c r="G58" t="e">
        <f t="shared" si="6"/>
        <v>#DIV/0!</v>
      </c>
      <c r="H58" t="e">
        <f t="shared" si="7"/>
        <v>#DIV/0!</v>
      </c>
      <c r="I58" t="e">
        <f t="shared" si="8"/>
        <v>#DIV/0!</v>
      </c>
      <c r="J58" t="e">
        <f t="shared" si="9"/>
        <v>#DIV/0!</v>
      </c>
      <c r="K58" t="e">
        <f t="shared" si="10"/>
        <v>#DIV/0!</v>
      </c>
      <c r="L58" t="e">
        <f t="shared" si="11"/>
        <v>#DIV/0!</v>
      </c>
      <c r="M58" t="e">
        <f t="shared" si="12"/>
        <v>#DIV/0!</v>
      </c>
      <c r="N58" t="e">
        <f t="shared" si="13"/>
        <v>#DIV/0!</v>
      </c>
      <c r="O58" t="e">
        <f t="shared" si="14"/>
        <v>#DIV/0!</v>
      </c>
      <c r="P58" t="e">
        <f t="shared" si="15"/>
        <v>#DIV/0!</v>
      </c>
      <c r="S58">
        <f t="shared" si="16"/>
        <v>0</v>
      </c>
    </row>
    <row r="59" spans="1:19" x14ac:dyDescent="0.2">
      <c r="A59">
        <f>Physical!A59</f>
        <v>0</v>
      </c>
      <c r="B59" t="e">
        <f t="shared" si="1"/>
        <v>#DIV/0!</v>
      </c>
      <c r="C59" t="e">
        <f t="shared" si="2"/>
        <v>#DIV/0!</v>
      </c>
      <c r="D59" t="e">
        <f t="shared" si="3"/>
        <v>#DIV/0!</v>
      </c>
      <c r="E59" t="e">
        <f t="shared" si="4"/>
        <v>#DIV/0!</v>
      </c>
      <c r="F59" t="e">
        <f t="shared" si="5"/>
        <v>#DIV/0!</v>
      </c>
      <c r="G59" t="e">
        <f t="shared" si="6"/>
        <v>#DIV/0!</v>
      </c>
      <c r="H59" t="e">
        <f t="shared" si="7"/>
        <v>#DIV/0!</v>
      </c>
      <c r="I59" t="e">
        <f t="shared" si="8"/>
        <v>#DIV/0!</v>
      </c>
      <c r="J59" t="e">
        <f t="shared" si="9"/>
        <v>#DIV/0!</v>
      </c>
      <c r="K59" t="e">
        <f t="shared" si="10"/>
        <v>#DIV/0!</v>
      </c>
      <c r="L59" t="e">
        <f t="shared" si="11"/>
        <v>#DIV/0!</v>
      </c>
      <c r="M59" t="e">
        <f t="shared" si="12"/>
        <v>#DIV/0!</v>
      </c>
      <c r="N59" t="e">
        <f t="shared" si="13"/>
        <v>#DIV/0!</v>
      </c>
      <c r="O59" t="e">
        <f t="shared" si="14"/>
        <v>#DIV/0!</v>
      </c>
      <c r="P59" t="e">
        <f t="shared" si="15"/>
        <v>#DIV/0!</v>
      </c>
      <c r="S59">
        <f t="shared" si="16"/>
        <v>0</v>
      </c>
    </row>
    <row r="60" spans="1:19" x14ac:dyDescent="0.2">
      <c r="A60">
        <f>Physical!A60</f>
        <v>0</v>
      </c>
      <c r="B60" t="e">
        <f t="shared" si="1"/>
        <v>#DIV/0!</v>
      </c>
      <c r="C60" t="e">
        <f t="shared" si="2"/>
        <v>#DIV/0!</v>
      </c>
      <c r="D60" t="e">
        <f t="shared" si="3"/>
        <v>#DIV/0!</v>
      </c>
      <c r="E60" t="e">
        <f t="shared" si="4"/>
        <v>#DIV/0!</v>
      </c>
      <c r="F60" t="e">
        <f t="shared" si="5"/>
        <v>#DIV/0!</v>
      </c>
      <c r="G60" t="e">
        <f t="shared" si="6"/>
        <v>#DIV/0!</v>
      </c>
      <c r="H60" t="e">
        <f t="shared" si="7"/>
        <v>#DIV/0!</v>
      </c>
      <c r="I60" t="e">
        <f t="shared" si="8"/>
        <v>#DIV/0!</v>
      </c>
      <c r="J60" t="e">
        <f t="shared" si="9"/>
        <v>#DIV/0!</v>
      </c>
      <c r="K60" t="e">
        <f t="shared" si="10"/>
        <v>#DIV/0!</v>
      </c>
      <c r="L60" t="e">
        <f t="shared" si="11"/>
        <v>#DIV/0!</v>
      </c>
      <c r="M60" t="e">
        <f t="shared" si="12"/>
        <v>#DIV/0!</v>
      </c>
      <c r="N60" t="e">
        <f t="shared" si="13"/>
        <v>#DIV/0!</v>
      </c>
      <c r="O60" t="e">
        <f t="shared" si="14"/>
        <v>#DIV/0!</v>
      </c>
      <c r="P60" t="e">
        <f t="shared" si="15"/>
        <v>#DIV/0!</v>
      </c>
      <c r="S60">
        <f t="shared" si="16"/>
        <v>0</v>
      </c>
    </row>
  </sheetData>
  <mergeCells count="3">
    <mergeCell ref="D1:G1"/>
    <mergeCell ref="B9:P9"/>
    <mergeCell ref="T7:AC7"/>
  </mergeCells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D11" sqref="D11"/>
    </sheetView>
  </sheetViews>
  <sheetFormatPr defaultColWidth="11" defaultRowHeight="12.75" x14ac:dyDescent="0.2"/>
  <sheetData>
    <row r="1" spans="1:9" x14ac:dyDescent="0.2">
      <c r="A1" t="s">
        <v>0</v>
      </c>
      <c r="B1" s="1" t="str">
        <f>Pigments!B1</f>
        <v>TI1Aa</v>
      </c>
      <c r="D1" s="10" t="s">
        <v>7</v>
      </c>
      <c r="E1" s="10"/>
      <c r="F1" s="10"/>
      <c r="G1" s="10"/>
    </row>
    <row r="2" spans="1:9" x14ac:dyDescent="0.2">
      <c r="A2" t="s">
        <v>1</v>
      </c>
      <c r="B2" s="3">
        <v>37908</v>
      </c>
      <c r="D2" t="s">
        <v>8</v>
      </c>
      <c r="E2" s="1">
        <v>1.4367149678949769E-7</v>
      </c>
      <c r="F2" t="s">
        <v>12</v>
      </c>
      <c r="G2" s="1">
        <v>2.2251121065262519E-7</v>
      </c>
      <c r="H2" t="s">
        <v>25</v>
      </c>
      <c r="I2" s="1">
        <v>2.2231088465353736E-7</v>
      </c>
    </row>
    <row r="3" spans="1:9" x14ac:dyDescent="0.2">
      <c r="A3" t="s">
        <v>2</v>
      </c>
      <c r="B3" s="1" t="str">
        <f>Pigments!B3</f>
        <v>pig#1</v>
      </c>
      <c r="D3" t="s">
        <v>9</v>
      </c>
      <c r="E3" s="1">
        <v>1.9571049791244509E-7</v>
      </c>
      <c r="F3" t="s">
        <v>13</v>
      </c>
      <c r="G3" s="1">
        <v>4.0438897080446732E-7</v>
      </c>
      <c r="H3" t="s">
        <v>30</v>
      </c>
      <c r="I3">
        <v>1.4120032035928984E-6</v>
      </c>
    </row>
    <row r="4" spans="1:9" x14ac:dyDescent="0.2">
      <c r="A4" t="s">
        <v>3</v>
      </c>
      <c r="B4" s="1" t="str">
        <f>Pigments!B4</f>
        <v>date</v>
      </c>
      <c r="D4" t="s">
        <v>10</v>
      </c>
      <c r="E4" s="1">
        <v>1.357892037397325E-7</v>
      </c>
      <c r="F4" t="s">
        <v>14</v>
      </c>
      <c r="G4" s="1">
        <v>2.3925620019707801E-7</v>
      </c>
    </row>
    <row r="5" spans="1:9" x14ac:dyDescent="0.2">
      <c r="A5" t="s">
        <v>4</v>
      </c>
      <c r="B5" s="1">
        <v>2000</v>
      </c>
      <c r="D5" t="s">
        <v>11</v>
      </c>
      <c r="E5" s="1">
        <v>1.4386929279222767E-7</v>
      </c>
      <c r="F5" t="s">
        <v>15</v>
      </c>
      <c r="G5" s="1">
        <v>4.1457178842673527E-7</v>
      </c>
    </row>
    <row r="6" spans="1:9" x14ac:dyDescent="0.2">
      <c r="A6" t="s">
        <v>5</v>
      </c>
      <c r="B6" s="1">
        <v>75</v>
      </c>
      <c r="D6" t="s">
        <v>23</v>
      </c>
      <c r="E6" s="1">
        <v>2.831993353212632E-7</v>
      </c>
      <c r="F6" t="s">
        <v>16</v>
      </c>
      <c r="G6" s="1">
        <v>1.9471236597054445E-6</v>
      </c>
    </row>
    <row r="7" spans="1:9" x14ac:dyDescent="0.2">
      <c r="A7" t="s">
        <v>6</v>
      </c>
      <c r="B7" s="1">
        <v>618344</v>
      </c>
      <c r="D7" t="s">
        <v>24</v>
      </c>
      <c r="E7" s="1">
        <v>1.6713316220771053E-7</v>
      </c>
      <c r="F7" t="s">
        <v>17</v>
      </c>
      <c r="G7" s="1">
        <v>1.7247896553156497E-7</v>
      </c>
    </row>
    <row r="10" spans="1:9" x14ac:dyDescent="0.2">
      <c r="A10" t="s">
        <v>31</v>
      </c>
      <c r="B10" t="s">
        <v>33</v>
      </c>
      <c r="C10" t="s">
        <v>34</v>
      </c>
      <c r="D10" t="s">
        <v>93</v>
      </c>
    </row>
    <row r="11" spans="1:9" x14ac:dyDescent="0.2">
      <c r="A11">
        <v>1</v>
      </c>
      <c r="D11">
        <v>4</v>
      </c>
    </row>
    <row r="12" spans="1:9" x14ac:dyDescent="0.2">
      <c r="A12">
        <v>2</v>
      </c>
      <c r="D12">
        <v>6</v>
      </c>
    </row>
    <row r="13" spans="1:9" x14ac:dyDescent="0.2">
      <c r="A13">
        <v>3</v>
      </c>
      <c r="D13">
        <v>8</v>
      </c>
    </row>
    <row r="14" spans="1:9" x14ac:dyDescent="0.2">
      <c r="A14">
        <v>4</v>
      </c>
      <c r="D14">
        <v>8</v>
      </c>
    </row>
    <row r="15" spans="1:9" x14ac:dyDescent="0.2">
      <c r="A15">
        <v>5</v>
      </c>
      <c r="D15">
        <v>8</v>
      </c>
    </row>
    <row r="16" spans="1:9" x14ac:dyDescent="0.2">
      <c r="A16">
        <v>6</v>
      </c>
      <c r="D16">
        <v>4</v>
      </c>
    </row>
    <row r="17" spans="1:4" x14ac:dyDescent="0.2">
      <c r="A17">
        <v>7</v>
      </c>
      <c r="D17">
        <v>5</v>
      </c>
    </row>
    <row r="18" spans="1:4" x14ac:dyDescent="0.2">
      <c r="A18">
        <v>8</v>
      </c>
      <c r="D18">
        <v>6</v>
      </c>
    </row>
    <row r="19" spans="1:4" x14ac:dyDescent="0.2">
      <c r="A19">
        <v>9</v>
      </c>
      <c r="D19">
        <v>8</v>
      </c>
    </row>
    <row r="20" spans="1:4" x14ac:dyDescent="0.2">
      <c r="A20">
        <v>10</v>
      </c>
      <c r="D20">
        <v>4</v>
      </c>
    </row>
    <row r="21" spans="1:4" x14ac:dyDescent="0.2">
      <c r="A21">
        <v>11</v>
      </c>
      <c r="D21">
        <v>5</v>
      </c>
    </row>
    <row r="22" spans="1:4" x14ac:dyDescent="0.2">
      <c r="A22">
        <v>12</v>
      </c>
      <c r="D22">
        <v>5</v>
      </c>
    </row>
    <row r="23" spans="1:4" x14ac:dyDescent="0.2">
      <c r="A23">
        <v>13</v>
      </c>
      <c r="D23">
        <v>6</v>
      </c>
    </row>
    <row r="24" spans="1:4" x14ac:dyDescent="0.2">
      <c r="D24">
        <f t="shared" ref="D24:D39" si="0">B24*(C24/100)</f>
        <v>0</v>
      </c>
    </row>
    <row r="25" spans="1:4" x14ac:dyDescent="0.2">
      <c r="D25">
        <f t="shared" si="0"/>
        <v>0</v>
      </c>
    </row>
    <row r="26" spans="1:4" x14ac:dyDescent="0.2">
      <c r="D26">
        <f t="shared" si="0"/>
        <v>0</v>
      </c>
    </row>
    <row r="27" spans="1:4" x14ac:dyDescent="0.2">
      <c r="D27">
        <f t="shared" si="0"/>
        <v>0</v>
      </c>
    </row>
    <row r="28" spans="1:4" x14ac:dyDescent="0.2">
      <c r="D28">
        <f t="shared" si="0"/>
        <v>0</v>
      </c>
    </row>
    <row r="29" spans="1:4" x14ac:dyDescent="0.2">
      <c r="D29">
        <f t="shared" si="0"/>
        <v>0</v>
      </c>
    </row>
    <row r="30" spans="1:4" x14ac:dyDescent="0.2">
      <c r="D30">
        <f t="shared" si="0"/>
        <v>0</v>
      </c>
    </row>
    <row r="31" spans="1:4" x14ac:dyDescent="0.2">
      <c r="D31">
        <f t="shared" si="0"/>
        <v>0</v>
      </c>
    </row>
    <row r="32" spans="1:4" x14ac:dyDescent="0.2">
      <c r="D32">
        <f t="shared" si="0"/>
        <v>0</v>
      </c>
    </row>
    <row r="33" spans="4:4" x14ac:dyDescent="0.2">
      <c r="D33">
        <f t="shared" si="0"/>
        <v>0</v>
      </c>
    </row>
    <row r="34" spans="4:4" x14ac:dyDescent="0.2">
      <c r="D34">
        <f t="shared" si="0"/>
        <v>0</v>
      </c>
    </row>
    <row r="35" spans="4:4" x14ac:dyDescent="0.2">
      <c r="D35">
        <f t="shared" si="0"/>
        <v>0</v>
      </c>
    </row>
    <row r="36" spans="4:4" x14ac:dyDescent="0.2">
      <c r="D36">
        <f t="shared" si="0"/>
        <v>0</v>
      </c>
    </row>
    <row r="37" spans="4:4" x14ac:dyDescent="0.2">
      <c r="D37">
        <f t="shared" si="0"/>
        <v>0</v>
      </c>
    </row>
    <row r="38" spans="4:4" x14ac:dyDescent="0.2">
      <c r="D38">
        <f t="shared" si="0"/>
        <v>0</v>
      </c>
    </row>
    <row r="39" spans="4:4" x14ac:dyDescent="0.2">
      <c r="D39">
        <f t="shared" si="0"/>
        <v>0</v>
      </c>
    </row>
    <row r="40" spans="4:4" x14ac:dyDescent="0.2">
      <c r="D40">
        <f t="shared" ref="D40:D60" si="1">B40*C40</f>
        <v>0</v>
      </c>
    </row>
    <row r="41" spans="4:4" x14ac:dyDescent="0.2">
      <c r="D41">
        <f t="shared" si="1"/>
        <v>0</v>
      </c>
    </row>
    <row r="42" spans="4:4" x14ac:dyDescent="0.2">
      <c r="D42">
        <f t="shared" si="1"/>
        <v>0</v>
      </c>
    </row>
    <row r="43" spans="4:4" x14ac:dyDescent="0.2">
      <c r="D43">
        <f t="shared" si="1"/>
        <v>0</v>
      </c>
    </row>
    <row r="44" spans="4:4" x14ac:dyDescent="0.2">
      <c r="D44">
        <f t="shared" si="1"/>
        <v>0</v>
      </c>
    </row>
    <row r="45" spans="4:4" x14ac:dyDescent="0.2">
      <c r="D45">
        <f t="shared" si="1"/>
        <v>0</v>
      </c>
    </row>
    <row r="46" spans="4:4" x14ac:dyDescent="0.2">
      <c r="D46">
        <f t="shared" si="1"/>
        <v>0</v>
      </c>
    </row>
    <row r="47" spans="4:4" x14ac:dyDescent="0.2">
      <c r="D47">
        <f t="shared" si="1"/>
        <v>0</v>
      </c>
    </row>
    <row r="48" spans="4:4" x14ac:dyDescent="0.2">
      <c r="D48">
        <f t="shared" si="1"/>
        <v>0</v>
      </c>
    </row>
    <row r="49" spans="4:4" x14ac:dyDescent="0.2">
      <c r="D49">
        <f t="shared" si="1"/>
        <v>0</v>
      </c>
    </row>
    <row r="50" spans="4:4" x14ac:dyDescent="0.2">
      <c r="D50">
        <f t="shared" si="1"/>
        <v>0</v>
      </c>
    </row>
    <row r="51" spans="4:4" x14ac:dyDescent="0.2">
      <c r="D51">
        <f t="shared" si="1"/>
        <v>0</v>
      </c>
    </row>
    <row r="52" spans="4:4" x14ac:dyDescent="0.2">
      <c r="D52">
        <f t="shared" si="1"/>
        <v>0</v>
      </c>
    </row>
    <row r="53" spans="4:4" x14ac:dyDescent="0.2">
      <c r="D53">
        <f t="shared" si="1"/>
        <v>0</v>
      </c>
    </row>
    <row r="54" spans="4:4" x14ac:dyDescent="0.2">
      <c r="D54">
        <f t="shared" si="1"/>
        <v>0</v>
      </c>
    </row>
    <row r="55" spans="4:4" x14ac:dyDescent="0.2">
      <c r="D55">
        <f t="shared" si="1"/>
        <v>0</v>
      </c>
    </row>
    <row r="56" spans="4:4" x14ac:dyDescent="0.2">
      <c r="D56">
        <f t="shared" si="1"/>
        <v>0</v>
      </c>
    </row>
    <row r="57" spans="4:4" x14ac:dyDescent="0.2">
      <c r="D57">
        <f t="shared" si="1"/>
        <v>0</v>
      </c>
    </row>
    <row r="58" spans="4:4" x14ac:dyDescent="0.2">
      <c r="D58">
        <f t="shared" si="1"/>
        <v>0</v>
      </c>
    </row>
    <row r="59" spans="4:4" x14ac:dyDescent="0.2">
      <c r="D59">
        <f t="shared" si="1"/>
        <v>0</v>
      </c>
    </row>
    <row r="60" spans="4:4" x14ac:dyDescent="0.2">
      <c r="D60">
        <f t="shared" si="1"/>
        <v>0</v>
      </c>
    </row>
  </sheetData>
  <mergeCells count="1">
    <mergeCell ref="D1:G1"/>
  </mergeCells>
  <phoneticPr fontId="3" type="noConversion"/>
  <pageMargins left="0.75" right="0.75" top="1" bottom="1" header="0.5" footer="0.5"/>
  <pageSetup orientation="portrait" horizontalDpi="4294967292" verticalDpi="429496729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B10" sqref="B10"/>
    </sheetView>
  </sheetViews>
  <sheetFormatPr defaultColWidth="11" defaultRowHeight="12.75" x14ac:dyDescent="0.2"/>
  <cols>
    <col min="1" max="1" width="12.875" bestFit="1" customWidth="1"/>
  </cols>
  <sheetData>
    <row r="1" spans="1:16" x14ac:dyDescent="0.2">
      <c r="A1" s="6" t="s">
        <v>45</v>
      </c>
      <c r="C1" s="8" t="s">
        <v>78</v>
      </c>
      <c r="D1" s="8" t="s">
        <v>77</v>
      </c>
      <c r="E1" s="8" t="s">
        <v>86</v>
      </c>
      <c r="F1" s="8" t="s">
        <v>79</v>
      </c>
      <c r="G1" s="8" t="s">
        <v>87</v>
      </c>
      <c r="H1" s="8" t="s">
        <v>88</v>
      </c>
      <c r="I1" s="7" t="s">
        <v>50</v>
      </c>
      <c r="J1" s="7" t="s">
        <v>49</v>
      </c>
      <c r="K1" s="7" t="s">
        <v>50</v>
      </c>
      <c r="L1" s="7" t="s">
        <v>53</v>
      </c>
      <c r="M1" s="7" t="s">
        <v>52</v>
      </c>
      <c r="N1" s="7" t="s">
        <v>47</v>
      </c>
      <c r="O1" s="7" t="s">
        <v>51</v>
      </c>
      <c r="P1" s="7" t="s">
        <v>53</v>
      </c>
    </row>
    <row r="2" spans="1:16" x14ac:dyDescent="0.2">
      <c r="A2" s="6" t="s">
        <v>48</v>
      </c>
      <c r="C2">
        <v>658.92</v>
      </c>
      <c r="D2">
        <v>630.82000000000005</v>
      </c>
      <c r="E2">
        <v>773.06</v>
      </c>
      <c r="F2">
        <v>582.86</v>
      </c>
      <c r="G2">
        <v>568.88</v>
      </c>
      <c r="H2">
        <v>745.01</v>
      </c>
      <c r="I2">
        <v>893.5</v>
      </c>
      <c r="J2">
        <v>907.49</v>
      </c>
      <c r="K2">
        <v>893.5</v>
      </c>
      <c r="L2">
        <v>614.97</v>
      </c>
      <c r="M2">
        <v>871.21</v>
      </c>
      <c r="N2">
        <v>536.88</v>
      </c>
      <c r="O2">
        <v>592.66999999999996</v>
      </c>
      <c r="P2">
        <v>614.97</v>
      </c>
    </row>
    <row r="4" spans="1:16" x14ac:dyDescent="0.2">
      <c r="C4" t="s">
        <v>90</v>
      </c>
    </row>
    <row r="5" spans="1:16" x14ac:dyDescent="0.2">
      <c r="A5" s="7" t="s">
        <v>54</v>
      </c>
      <c r="B5" s="7" t="s">
        <v>55</v>
      </c>
      <c r="C5" t="s">
        <v>8</v>
      </c>
      <c r="D5" t="s">
        <v>37</v>
      </c>
      <c r="E5" t="s">
        <v>42</v>
      </c>
      <c r="F5" t="s">
        <v>38</v>
      </c>
      <c r="G5" t="s">
        <v>23</v>
      </c>
      <c r="H5" t="s">
        <v>39</v>
      </c>
      <c r="I5" t="s">
        <v>43</v>
      </c>
      <c r="J5" t="s">
        <v>13</v>
      </c>
      <c r="K5" t="s">
        <v>14</v>
      </c>
      <c r="L5" t="s">
        <v>41</v>
      </c>
      <c r="M5" t="s">
        <v>16</v>
      </c>
      <c r="N5" t="s">
        <v>17</v>
      </c>
      <c r="O5" t="s">
        <v>44</v>
      </c>
      <c r="P5" t="s">
        <v>40</v>
      </c>
    </row>
    <row r="6" spans="1:16" x14ac:dyDescent="0.2">
      <c r="A6">
        <v>1</v>
      </c>
      <c r="B6" s="7" t="s">
        <v>56</v>
      </c>
      <c r="C6" s="13">
        <f>(Pigments!B11/1000)*$C$2</f>
        <v>0.16983905436881225</v>
      </c>
      <c r="D6" s="13">
        <f>(Pigments!C11/1000)*$D$2</f>
        <v>5.0673212168172842E-3</v>
      </c>
      <c r="E6" s="13">
        <f>(Pigments!D11/1000)*$E$2</f>
        <v>9.0141823304835542E-2</v>
      </c>
      <c r="F6" s="13">
        <f>(Pigments!E11/1000)*$F$2</f>
        <v>2.4371234576283894E-2</v>
      </c>
      <c r="G6" s="13">
        <f>(Pigments!F11/1000)*$G$2</f>
        <v>0.13504020768354585</v>
      </c>
      <c r="H6" s="13">
        <f>(Pigments!G11/1000)*$H$2</f>
        <v>1.6953516146759568E-2</v>
      </c>
      <c r="I6" s="13">
        <f>(Pigments!H11/1000)*$I$2</f>
        <v>6.4443174175957574E-2</v>
      </c>
      <c r="J6" s="13">
        <f>(Pigments!I11/1000)*$J$2</f>
        <v>6.494860119138425E-2</v>
      </c>
      <c r="K6" s="13">
        <f>(Pigments!J11/1000)*$K$2</f>
        <v>0.4220746465887566</v>
      </c>
      <c r="L6" s="13">
        <f>(Pigments!K11/1000)*$L$2</f>
        <v>8.8353908562421216E-2</v>
      </c>
      <c r="M6" s="13">
        <f>(Pigments!L11/1000)*$M$2</f>
        <v>3.7054011410633777E-3</v>
      </c>
      <c r="N6" s="13">
        <f>(Pigments!M11/1000)*$N$2</f>
        <v>9.3106905190311062E-3</v>
      </c>
      <c r="O6" s="13">
        <f>(Pigments!N11/1000)*$O$2</f>
        <v>2.0558652957037042E-3</v>
      </c>
      <c r="P6" s="13">
        <f>(Pigments!O11/1000)*$P$2</f>
        <v>0.14344315428391002</v>
      </c>
    </row>
    <row r="7" spans="1:16" x14ac:dyDescent="0.2">
      <c r="A7">
        <v>2</v>
      </c>
      <c r="B7" s="7" t="s">
        <v>57</v>
      </c>
      <c r="C7" s="13">
        <f>(Pigments!B12/1000)*$C$2</f>
        <v>6.2479815964181555E-2</v>
      </c>
      <c r="D7" s="13">
        <f>(Pigments!C12/1000)*$D$2</f>
        <v>7.1290785414317185E-3</v>
      </c>
      <c r="E7" s="13">
        <f>(Pigments!D12/1000)*$E$2</f>
        <v>0.11343281274243423</v>
      </c>
      <c r="F7" s="13">
        <f>(Pigments!E12/1000)*$F$2</f>
        <v>1.5143237586756635E-2</v>
      </c>
      <c r="G7" s="13">
        <f>(Pigments!F12/1000)*$G$2</f>
        <v>0.13476114769484304</v>
      </c>
      <c r="H7" s="13">
        <f>(Pigments!G12/1000)*$H$2</f>
        <v>3.0366929241336261E-2</v>
      </c>
      <c r="I7" s="13">
        <f>(Pigments!H12/1000)*$I$2</f>
        <v>6.2296028960552675E-2</v>
      </c>
      <c r="J7" s="13">
        <f>(Pigments!I12/1000)*$J$2</f>
        <v>7.0194948480119576E-2</v>
      </c>
      <c r="K7" s="13">
        <f>(Pigments!J12/1000)*$K$2</f>
        <v>0.33382778119975998</v>
      </c>
      <c r="L7" s="13">
        <f>(Pigments!K12/1000)*$L$2</f>
        <v>3.4347944870903771E-2</v>
      </c>
      <c r="M7" s="13">
        <f>(Pigments!L12/1000)*$M$2</f>
        <v>1.361875696876234E-3</v>
      </c>
      <c r="N7" s="13">
        <f>(Pigments!M12/1000)*$N$2</f>
        <v>6.3293090554890977E-3</v>
      </c>
      <c r="O7" s="13">
        <f>(Pigments!N12/1000)*$O$2</f>
        <v>1.8409051619937696E-3</v>
      </c>
      <c r="P7" s="13">
        <f>(Pigments!O12/1000)*$P$2</f>
        <v>4.6143050334401935E-2</v>
      </c>
    </row>
    <row r="8" spans="1:16" x14ac:dyDescent="0.2">
      <c r="A8">
        <v>3</v>
      </c>
      <c r="B8" s="7" t="s">
        <v>58</v>
      </c>
      <c r="C8" s="13">
        <f>(Pigments!B13/1000)*$C$2</f>
        <v>1.3017201106935092E-2</v>
      </c>
      <c r="D8" s="13">
        <f>(Pigments!C13/1000)*$D$2</f>
        <v>2.2928846776747408E-3</v>
      </c>
      <c r="E8" s="13">
        <f>(Pigments!D13/1000)*$E$2</f>
        <v>7.4376919587837514E-2</v>
      </c>
      <c r="F8" s="13">
        <f>(Pigments!E13/1000)*$F$2</f>
        <v>8.527823525911242E-3</v>
      </c>
      <c r="G8" s="13">
        <f>(Pigments!F13/1000)*$G$2</f>
        <v>8.4492548039279039E-2</v>
      </c>
      <c r="H8" s="13">
        <f>(Pigments!G13/1000)*$H$2</f>
        <v>1.6486388555031189E-2</v>
      </c>
      <c r="I8" s="13">
        <f>(Pigments!H13/1000)*$I$2</f>
        <v>2.3867716707320189E-2</v>
      </c>
      <c r="J8" s="13">
        <f>(Pigments!I13/1000)*$J$2</f>
        <v>2.5577617123806979E-2</v>
      </c>
      <c r="K8" s="13">
        <f>(Pigments!J13/1000)*$K$2</f>
        <v>0.17979677520442519</v>
      </c>
      <c r="L8" s="13">
        <f>(Pigments!K13/1000)*$L$2</f>
        <v>1.4267303925884559E-2</v>
      </c>
      <c r="M8" s="13">
        <f>(Pigments!L13/1000)*$M$2</f>
        <v>6.240279946774902E-4</v>
      </c>
      <c r="N8" s="13">
        <f>(Pigments!M13/1000)*$N$2</f>
        <v>2.6623771795288766E-3</v>
      </c>
      <c r="O8" s="13">
        <f>(Pigments!N13/1000)*$O$2</f>
        <v>2.4604369432493282E-4</v>
      </c>
      <c r="P8" s="13">
        <f>(Pigments!O13/1000)*$P$2</f>
        <v>1.4530822366722516E-2</v>
      </c>
    </row>
    <row r="9" spans="1:16" x14ac:dyDescent="0.2">
      <c r="A9">
        <v>4</v>
      </c>
      <c r="B9" s="7" t="s">
        <v>59</v>
      </c>
      <c r="C9" s="13">
        <f>(Pigments!B14/1000)*$C$2</f>
        <v>1.0818814711208815E-2</v>
      </c>
      <c r="D9" s="13">
        <f>(Pigments!C14/1000)*$D$2</f>
        <v>2.4059908306612288E-3</v>
      </c>
      <c r="E9" s="13">
        <f>(Pigments!D14/1000)*$E$2</f>
        <v>6.7667938971392699E-2</v>
      </c>
      <c r="F9" s="13">
        <f>(Pigments!E14/1000)*$F$2</f>
        <v>7.1128909513523894E-3</v>
      </c>
      <c r="G9" s="13">
        <f>(Pigments!F14/1000)*$G$2</f>
        <v>6.3736103142584974E-2</v>
      </c>
      <c r="H9" s="13">
        <f>(Pigments!G14/1000)*$H$2</f>
        <v>1.5181198358713996E-2</v>
      </c>
      <c r="I9" s="13">
        <f>(Pigments!H14/1000)*$I$2</f>
        <v>2.4624248089481899E-2</v>
      </c>
      <c r="J9" s="13">
        <f>(Pigments!I14/1000)*$J$2</f>
        <v>1.4366285977897587E-2</v>
      </c>
      <c r="K9" s="13">
        <f>(Pigments!J14/1000)*$K$2</f>
        <v>0.1035101362855934</v>
      </c>
      <c r="L9" s="13">
        <f>(Pigments!K14/1000)*$L$2</f>
        <v>1.7194663035990133E-2</v>
      </c>
      <c r="M9" s="13">
        <f>(Pigments!L14/1000)*$M$2</f>
        <v>3.2943880311296034E-4</v>
      </c>
      <c r="N9" s="13">
        <f>(Pigments!M14/1000)*$N$2</f>
        <v>2.7160001391210776E-3</v>
      </c>
      <c r="O9" s="13">
        <f>(Pigments!N14/1000)*$O$2</f>
        <v>9.737447980845067E-4</v>
      </c>
      <c r="P9" s="13">
        <f>(Pigments!O14/1000)*$P$2</f>
        <v>9.4209640369653583E-3</v>
      </c>
    </row>
    <row r="10" spans="1:16" x14ac:dyDescent="0.2">
      <c r="A10">
        <v>5</v>
      </c>
      <c r="B10" s="7" t="s">
        <v>60</v>
      </c>
      <c r="C10" s="13">
        <f>(Pigments!B15/1000)*$C$2</f>
        <v>1.5736930923922955E-2</v>
      </c>
      <c r="D10" s="13">
        <f>(Pigments!C15/1000)*$D$2</f>
        <v>2.2352668722319642E-3</v>
      </c>
      <c r="E10" s="13">
        <f>(Pigments!D15/1000)*$E$2</f>
        <v>4.5266454457595022E-2</v>
      </c>
      <c r="F10" s="13">
        <f>(Pigments!E15/1000)*$F$2</f>
        <v>4.2773727184612035E-3</v>
      </c>
      <c r="G10" s="13">
        <f>(Pigments!F15/1000)*$G$2</f>
        <v>2.9705732938638475E-2</v>
      </c>
      <c r="H10" s="13">
        <f>(Pigments!G15/1000)*$H$2</f>
        <v>1.2965546640397183E-2</v>
      </c>
      <c r="I10" s="13">
        <f>(Pigments!H15/1000)*$I$2</f>
        <v>1.486375218485356E-2</v>
      </c>
      <c r="J10" s="13">
        <f>(Pigments!I15/1000)*$J$2</f>
        <v>1.2750289738991318E-2</v>
      </c>
      <c r="K10" s="13">
        <f>(Pigments!J15/1000)*$K$2</f>
        <v>9.5619776149130184E-2</v>
      </c>
      <c r="L10" s="13">
        <f>(Pigments!K15/1000)*$L$2</f>
        <v>1.294991702497977E-2</v>
      </c>
      <c r="M10" s="13">
        <f>(Pigments!L15/1000)*$M$2</f>
        <v>4.8461067640117737E-4</v>
      </c>
      <c r="N10" s="13">
        <f>(Pigments!M15/1000)*$N$2</f>
        <v>1.6982606722807452E-3</v>
      </c>
      <c r="O10" s="13">
        <f>(Pigments!N15/1000)*$O$2</f>
        <v>9.0810921734266659E-4</v>
      </c>
      <c r="P10" s="13">
        <f>(Pigments!O15/1000)*$P$2</f>
        <v>8.9874425720712827E-3</v>
      </c>
    </row>
    <row r="11" spans="1:16" x14ac:dyDescent="0.2">
      <c r="A11">
        <v>6</v>
      </c>
      <c r="B11" s="7" t="s">
        <v>61</v>
      </c>
      <c r="C11" s="13">
        <f>(Pigments!B16/1000)*$C$2</f>
        <v>0.92763712767646844</v>
      </c>
      <c r="D11" s="13">
        <f>(Pigments!C16/1000)*$D$2</f>
        <v>2.9535635588479131E-2</v>
      </c>
      <c r="E11" s="13">
        <f>(Pigments!D16/1000)*$E$2</f>
        <v>3.8644179343749238E-2</v>
      </c>
      <c r="F11" s="13">
        <f>(Pigments!E16/1000)*$F$2</f>
        <v>7.5361148980299886E-2</v>
      </c>
      <c r="G11" s="13">
        <f>(Pigments!F16/1000)*$G$2</f>
        <v>2.6464718760813133E-2</v>
      </c>
      <c r="H11" s="13">
        <f>(Pigments!G16/1000)*$H$2</f>
        <v>9.5821197471243416E-3</v>
      </c>
      <c r="I11" s="13">
        <f>(Pigments!H16/1000)*$I$2</f>
        <v>5.9963661790942036E-2</v>
      </c>
      <c r="J11" s="13">
        <f>(Pigments!I16/1000)*$J$2</f>
        <v>8.6495790789740748E-3</v>
      </c>
      <c r="K11" s="13">
        <f>(Pigments!J16/1000)*$K$2</f>
        <v>0.12817888568958788</v>
      </c>
      <c r="L11" s="13">
        <f>(Pigments!K16/1000)*$L$2</f>
        <v>0.92913537974368809</v>
      </c>
      <c r="M11" s="13">
        <f>(Pigments!L16/1000)*$M$2</f>
        <v>1.3721887421514196E-3</v>
      </c>
      <c r="N11" s="13">
        <f>(Pigments!M16/1000)*$N$2</f>
        <v>2.2710720973376365E-3</v>
      </c>
      <c r="O11" s="13">
        <f>(Pigments!N16/1000)*$O$2</f>
        <v>9.7953913831157272E-3</v>
      </c>
      <c r="P11" s="13">
        <f>(Pigments!O16/1000)*$P$2</f>
        <v>0.83469764948505398</v>
      </c>
    </row>
    <row r="12" spans="1:16" x14ac:dyDescent="0.2">
      <c r="A12">
        <v>7</v>
      </c>
      <c r="B12" s="7" t="s">
        <v>62</v>
      </c>
      <c r="C12" s="13">
        <f>(Pigments!B17/1000)*$C$2</f>
        <v>0.27712589708064289</v>
      </c>
      <c r="D12" s="13">
        <f>(Pigments!C17/1000)*$D$2</f>
        <v>9.831392665362643E-3</v>
      </c>
      <c r="E12" s="13">
        <f>(Pigments!D17/1000)*$E$2</f>
        <v>0.10124136762822432</v>
      </c>
      <c r="F12" s="13">
        <f>(Pigments!E17/1000)*$F$2</f>
        <v>2.8783303806054358E-2</v>
      </c>
      <c r="G12" s="13">
        <f>(Pigments!F17/1000)*$G$2</f>
        <v>4.8763513972770602E-2</v>
      </c>
      <c r="H12" s="13">
        <f>(Pigments!G17/1000)*$H$2</f>
        <v>2.4055924087150057E-2</v>
      </c>
      <c r="I12" s="13">
        <f>(Pigments!H17/1000)*$I$2</f>
        <v>3.8081663328024692E-2</v>
      </c>
      <c r="J12" s="13">
        <f>(Pigments!I17/1000)*$J$2</f>
        <v>2.5569987528452121E-2</v>
      </c>
      <c r="K12" s="13">
        <f>(Pigments!J17/1000)*$K$2</f>
        <v>0.16121823094174806</v>
      </c>
      <c r="L12" s="13">
        <f>(Pigments!K17/1000)*$L$2</f>
        <v>0.16184773140001407</v>
      </c>
      <c r="M12" s="13">
        <f>(Pigments!L17/1000)*$M$2</f>
        <v>1.1418355371323736E-3</v>
      </c>
      <c r="N12" s="13">
        <f>(Pigments!M17/1000)*$N$2</f>
        <v>1.1186532747609265E-3</v>
      </c>
      <c r="O12" s="13">
        <f>(Pigments!N17/1000)*$O$2</f>
        <v>3.2919548871034338E-3</v>
      </c>
      <c r="P12" s="13">
        <f>(Pigments!O17/1000)*$P$2</f>
        <v>0.1103036227429481</v>
      </c>
    </row>
    <row r="13" spans="1:16" x14ac:dyDescent="0.2">
      <c r="A13">
        <v>8</v>
      </c>
      <c r="B13" s="7" t="s">
        <v>63</v>
      </c>
      <c r="C13" s="13">
        <f>(Pigments!B18/1000)*$C$2</f>
        <v>3.0017571186876871E-2</v>
      </c>
      <c r="D13" s="13">
        <f>(Pigments!C18/1000)*$D$2</f>
        <v>9.0496109095149751E-3</v>
      </c>
      <c r="E13" s="13">
        <f>(Pigments!D18/1000)*$E$2</f>
        <v>8.1957866266297294E-2</v>
      </c>
      <c r="F13" s="13">
        <f>(Pigments!E18/1000)*$F$2</f>
        <v>1.2172535472280106E-2</v>
      </c>
      <c r="G13" s="13">
        <f>(Pigments!F18/1000)*$G$2</f>
        <v>8.6774566951452012E-2</v>
      </c>
      <c r="H13" s="13">
        <f>(Pigments!G18/1000)*$H$2</f>
        <v>1.8999226742244146E-2</v>
      </c>
      <c r="I13" s="13">
        <f>(Pigments!H18/1000)*$I$2</f>
        <v>2.4063083153416164E-2</v>
      </c>
      <c r="J13" s="13">
        <f>(Pigments!I18/1000)*$J$2</f>
        <v>3.0114369561991969E-2</v>
      </c>
      <c r="K13" s="13">
        <f>(Pigments!J18/1000)*$K$2</f>
        <v>0.17536285884929578</v>
      </c>
      <c r="L13" s="13">
        <f>(Pigments!K18/1000)*$L$2</f>
        <v>2.0097846830885363E-2</v>
      </c>
      <c r="M13" s="13">
        <f>(Pigments!L18/1000)*$M$2</f>
        <v>1.0040102934639557E-3</v>
      </c>
      <c r="N13" s="13">
        <f>(Pigments!M18/1000)*$N$2</f>
        <v>1.4980715576716644E-3</v>
      </c>
      <c r="O13" s="13">
        <f>(Pigments!N18/1000)*$O$2</f>
        <v>6.2824879472773E-4</v>
      </c>
      <c r="P13" s="13">
        <f>(Pigments!O18/1000)*$P$2</f>
        <v>1.723513793758016E-2</v>
      </c>
    </row>
    <row r="14" spans="1:16" x14ac:dyDescent="0.2">
      <c r="A14">
        <v>9</v>
      </c>
      <c r="B14" s="7" t="s">
        <v>64</v>
      </c>
      <c r="C14" s="13">
        <f>(Pigments!B19/1000)*$C$2</f>
        <v>1.9477311016878364E-2</v>
      </c>
      <c r="D14" s="13">
        <f>(Pigments!C19/1000)*$D$2</f>
        <v>2.7207871030171249E-3</v>
      </c>
      <c r="E14" s="13">
        <f>(Pigments!D19/1000)*$E$2</f>
        <v>7.5012133222618502E-2</v>
      </c>
      <c r="F14" s="13">
        <f>(Pigments!E19/1000)*$F$2</f>
        <v>9.8076093012640815E-3</v>
      </c>
      <c r="G14" s="13">
        <f>(Pigments!F19/1000)*$G$2</f>
        <v>9.1513995748322322E-2</v>
      </c>
      <c r="H14" s="13">
        <f>(Pigments!G19/1000)*$H$2</f>
        <v>1.5414927200129994E-2</v>
      </c>
      <c r="I14" s="13">
        <f>(Pigments!H19/1000)*$I$2</f>
        <v>1.5673420386342334E-2</v>
      </c>
      <c r="J14" s="13">
        <f>(Pigments!I19/1000)*$J$2</f>
        <v>1.4714340699877147E-2</v>
      </c>
      <c r="K14" s="13">
        <f>(Pigments!J19/1000)*$K$2</f>
        <v>0.12395427606212325</v>
      </c>
      <c r="L14" s="13">
        <f>(Pigments!K19/1000)*$L$2</f>
        <v>1.2194603000526369E-2</v>
      </c>
      <c r="M14" s="13">
        <f>(Pigments!L19/1000)*$M$2</f>
        <v>5.8263833264788993E-4</v>
      </c>
      <c r="N14" s="13">
        <f>(Pigments!M19/1000)*$N$2</f>
        <v>1.7799593674824434E-3</v>
      </c>
      <c r="O14" s="13">
        <f>(Pigments!N19/1000)*$O$2</f>
        <v>6.6398103500440737E-4</v>
      </c>
      <c r="P14" s="13">
        <f>(Pigments!O19/1000)*$P$2</f>
        <v>6.1235491680670098E-3</v>
      </c>
    </row>
    <row r="15" spans="1:16" x14ac:dyDescent="0.2">
      <c r="A15">
        <v>10</v>
      </c>
      <c r="B15" s="7" t="s">
        <v>65</v>
      </c>
      <c r="C15" s="13">
        <f>(Pigments!B20/1000)*$C$2</f>
        <v>0.12535709436007497</v>
      </c>
      <c r="D15" s="13">
        <f>(Pigments!C20/1000)*$D$2</f>
        <v>4.2838897389628683E-3</v>
      </c>
      <c r="E15" s="13">
        <f>(Pigments!D20/1000)*$E$2</f>
        <v>6.7496876288680951E-2</v>
      </c>
      <c r="F15" s="13">
        <f>(Pigments!E20/1000)*$F$2</f>
        <v>1.6220101102442087E-2</v>
      </c>
      <c r="G15" s="13">
        <f>(Pigments!F20/1000)*$G$2</f>
        <v>2.8210831499286479E-2</v>
      </c>
      <c r="H15" s="13">
        <f>(Pigments!G20/1000)*$H$2</f>
        <v>9.6634634502124322E-3</v>
      </c>
      <c r="I15" s="13">
        <f>(Pigments!H20/1000)*$I$2</f>
        <v>6.3358851911283097E-3</v>
      </c>
      <c r="J15" s="13">
        <f>(Pigments!I20/1000)*$J$2</f>
        <v>1.2521573880908761E-3</v>
      </c>
      <c r="K15" s="13">
        <f>(Pigments!J20/1000)*$K$2</f>
        <v>9.1807012692360027E-3</v>
      </c>
      <c r="L15" s="13">
        <f>(Pigments!K20/1000)*$L$2</f>
        <v>0.10942917775254668</v>
      </c>
      <c r="M15" s="13">
        <f>(Pigments!L20/1000)*$M$2</f>
        <v>4.4203986121920459E-5</v>
      </c>
      <c r="N15" s="13">
        <f>(Pigments!M20/1000)*$N$2</f>
        <v>0</v>
      </c>
      <c r="O15" s="13">
        <f>(Pigments!N20/1000)*$O$2</f>
        <v>1.436405806222433E-3</v>
      </c>
      <c r="P15" s="13">
        <f>(Pigments!O20/1000)*$P$2</f>
        <v>4.7915771198406627E-2</v>
      </c>
    </row>
    <row r="16" spans="1:16" x14ac:dyDescent="0.2">
      <c r="A16">
        <v>11</v>
      </c>
      <c r="B16" s="7" t="s">
        <v>66</v>
      </c>
      <c r="C16" s="13">
        <f>(Pigments!B21/1000)*$C$2</f>
        <v>3.7835882816050596E-2</v>
      </c>
      <c r="D16" s="13">
        <f>(Pigments!C21/1000)*$D$2</f>
        <v>4.5199571099852464E-3</v>
      </c>
      <c r="E16" s="13">
        <f>(Pigments!D21/1000)*$E$2</f>
        <v>8.915987912991552E-2</v>
      </c>
      <c r="F16" s="13">
        <f>(Pigments!E21/1000)*$F$2</f>
        <v>1.0520748186891641E-2</v>
      </c>
      <c r="G16" s="13">
        <f>(Pigments!F21/1000)*$G$2</f>
        <v>7.8727833966075869E-2</v>
      </c>
      <c r="H16" s="13">
        <f>(Pigments!G21/1000)*$H$2</f>
        <v>1.4885966708246679E-2</v>
      </c>
      <c r="I16" s="13">
        <f>(Pigments!H21/1000)*$I$2</f>
        <v>3.3250770165841638E-2</v>
      </c>
      <c r="J16" s="13">
        <f>(Pigments!I21/1000)*$J$2</f>
        <v>3.2688338648688385E-2</v>
      </c>
      <c r="K16" s="13">
        <f>(Pigments!J21/1000)*$K$2</f>
        <v>0.23200943058303203</v>
      </c>
      <c r="L16" s="13">
        <f>(Pigments!K21/1000)*$L$2</f>
        <v>8.8488540157005049E-3</v>
      </c>
      <c r="M16" s="13">
        <f>(Pigments!L21/1000)*$M$2</f>
        <v>1.782760052527612E-3</v>
      </c>
      <c r="N16" s="13">
        <f>(Pigments!M21/1000)*$N$2</f>
        <v>4.2571384331718193E-3</v>
      </c>
      <c r="O16" s="13">
        <f>(Pigments!N21/1000)*$O$2</f>
        <v>6.1399302180428013E-4</v>
      </c>
      <c r="P16" s="13">
        <f>(Pigments!O21/1000)*$P$2</f>
        <v>1.1926061891946688E-2</v>
      </c>
    </row>
    <row r="17" spans="1:16" x14ac:dyDescent="0.2">
      <c r="A17">
        <v>12</v>
      </c>
      <c r="B17" s="7" t="s">
        <v>67</v>
      </c>
      <c r="C17" s="13">
        <f>(Pigments!B22/1000)*$C$2</f>
        <v>2.0177683937617066E-2</v>
      </c>
      <c r="D17" s="13">
        <f>(Pigments!C22/1000)*$D$2</f>
        <v>2.0082618908650106E-3</v>
      </c>
      <c r="E17" s="13">
        <f>(Pigments!D22/1000)*$E$2</f>
        <v>3.2407293631418199E-2</v>
      </c>
      <c r="F17" s="13">
        <f>(Pigments!E22/1000)*$F$2</f>
        <v>3.3234484509683648E-3</v>
      </c>
      <c r="G17" s="13">
        <f>(Pigments!F22/1000)*$G$2</f>
        <v>5.1274097623535971E-2</v>
      </c>
      <c r="H17" s="13">
        <f>(Pigments!G22/1000)*$H$2</f>
        <v>8.0319498965474457E-3</v>
      </c>
      <c r="I17" s="13">
        <f>(Pigments!H22/1000)*$I$2</f>
        <v>2.0715141419000681E-2</v>
      </c>
      <c r="J17" s="13">
        <f>(Pigments!I22/1000)*$J$2</f>
        <v>1.5865100112253692E-2</v>
      </c>
      <c r="K17" s="13">
        <f>(Pigments!J22/1000)*$K$2</f>
        <v>0.11861418381781928</v>
      </c>
      <c r="L17" s="13">
        <f>(Pigments!K22/1000)*$L$2</f>
        <v>7.6397338404806444E-3</v>
      </c>
      <c r="M17" s="13">
        <f>(Pigments!L22/1000)*$M$2</f>
        <v>7.9815836905571371E-4</v>
      </c>
      <c r="N17" s="13">
        <f>(Pigments!M22/1000)*$N$2</f>
        <v>1.0217464910541481E-3</v>
      </c>
      <c r="O17" s="13">
        <f>(Pigments!N22/1000)*$O$2</f>
        <v>4.5503692853913975E-4</v>
      </c>
      <c r="P17" s="13">
        <f>(Pigments!O22/1000)*$P$2</f>
        <v>8.4366865331020821E-3</v>
      </c>
    </row>
    <row r="18" spans="1:16" x14ac:dyDescent="0.2">
      <c r="A18">
        <v>13</v>
      </c>
      <c r="B18" s="7" t="s">
        <v>68</v>
      </c>
      <c r="C18" s="13">
        <f>(Pigments!B23/1000)*$C$2</f>
        <v>9.2072470154326222E-3</v>
      </c>
      <c r="D18" s="13">
        <f>(Pigments!C23/1000)*$D$2</f>
        <v>8.7609339558476827E-4</v>
      </c>
      <c r="E18" s="13">
        <f>(Pigments!D23/1000)*$E$2</f>
        <v>4.7482861473660244E-2</v>
      </c>
      <c r="F18" s="13">
        <f>(Pigments!E23/1000)*$F$2</f>
        <v>5.3343102715043798E-3</v>
      </c>
      <c r="G18" s="13">
        <f>(Pigments!F23/1000)*$G$2</f>
        <v>5.797800975144856E-2</v>
      </c>
      <c r="H18" s="13">
        <f>(Pigments!G23/1000)*$H$2</f>
        <v>1.1371198534730885E-2</v>
      </c>
      <c r="I18" s="13">
        <f>(Pigments!H23/1000)*$I$2</f>
        <v>1.32574430780108E-2</v>
      </c>
      <c r="J18" s="13">
        <f>(Pigments!I23/1000)*$J$2</f>
        <v>1.4419833336691442E-2</v>
      </c>
      <c r="K18" s="13">
        <f>(Pigments!J23/1000)*$K$2</f>
        <v>0.13872827893591128</v>
      </c>
      <c r="L18" s="13">
        <f>(Pigments!K23/1000)*$L$2</f>
        <v>6.3844836914098615E-3</v>
      </c>
      <c r="M18" s="13">
        <f>(Pigments!L23/1000)*$M$2</f>
        <v>6.1644369052158039E-4</v>
      </c>
      <c r="N18" s="13">
        <f>(Pigments!M23/1000)*$N$2</f>
        <v>3.6976058067978578E-3</v>
      </c>
      <c r="O18" s="13">
        <f>(Pigments!N23/1000)*$O$2</f>
        <v>1.4268225990246616E-3</v>
      </c>
      <c r="P18" s="13">
        <f>(Pigments!O23/1000)*$P$2</f>
        <v>6.5631152628849226E-3</v>
      </c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>
      <selection activeCell="Z15" sqref="Z15"/>
    </sheetView>
  </sheetViews>
  <sheetFormatPr defaultRowHeight="12.75" x14ac:dyDescent="0.2"/>
  <cols>
    <col min="2" max="2" width="10.875" bestFit="1" customWidth="1"/>
    <col min="3" max="3" width="13.5" customWidth="1"/>
    <col min="4" max="4" width="14.625" bestFit="1" customWidth="1"/>
    <col min="5" max="5" width="12.75" bestFit="1" customWidth="1"/>
    <col min="7" max="7" width="14.375" bestFit="1" customWidth="1"/>
    <col min="8" max="8" width="15.125" bestFit="1" customWidth="1"/>
    <col min="9" max="10" width="11.5" bestFit="1" customWidth="1"/>
    <col min="11" max="11" width="14" bestFit="1" customWidth="1"/>
    <col min="12" max="12" width="11.875" bestFit="1" customWidth="1"/>
    <col min="13" max="13" width="13" bestFit="1" customWidth="1"/>
    <col min="14" max="14" width="13.875" bestFit="1" customWidth="1"/>
    <col min="15" max="15" width="14" bestFit="1" customWidth="1"/>
  </cols>
  <sheetData>
    <row r="1" spans="1:15" x14ac:dyDescent="0.2">
      <c r="A1" t="s">
        <v>69</v>
      </c>
      <c r="B1" s="7" t="s">
        <v>78</v>
      </c>
      <c r="C1" s="7" t="s">
        <v>77</v>
      </c>
      <c r="D1" s="7" t="s">
        <v>81</v>
      </c>
      <c r="E1" s="7" t="s">
        <v>79</v>
      </c>
      <c r="F1" s="8" t="s">
        <v>89</v>
      </c>
      <c r="G1" s="7" t="s">
        <v>82</v>
      </c>
      <c r="H1" s="7" t="s">
        <v>74</v>
      </c>
      <c r="I1" s="7" t="s">
        <v>75</v>
      </c>
      <c r="J1" s="7" t="s">
        <v>76</v>
      </c>
      <c r="K1" s="7" t="s">
        <v>71</v>
      </c>
      <c r="L1" s="7" t="s">
        <v>70</v>
      </c>
      <c r="M1" s="7" t="s">
        <v>47</v>
      </c>
      <c r="N1" s="7" t="s">
        <v>73</v>
      </c>
      <c r="O1" s="7" t="s">
        <v>72</v>
      </c>
    </row>
    <row r="2" spans="1:15" x14ac:dyDescent="0.2">
      <c r="A2" t="s">
        <v>65</v>
      </c>
      <c r="B2">
        <f>Conversions!C15</f>
        <v>0.12535709436007497</v>
      </c>
      <c r="C2">
        <f>Conversions!D15</f>
        <v>4.2838897389628683E-3</v>
      </c>
      <c r="D2">
        <f>Conversions!E15</f>
        <v>6.7496876288680951E-2</v>
      </c>
      <c r="E2">
        <f>Conversions!F15</f>
        <v>1.6220101102442087E-2</v>
      </c>
      <c r="F2">
        <f>Conversions!G15</f>
        <v>2.8210831499286479E-2</v>
      </c>
      <c r="G2">
        <f>Conversions!H15</f>
        <v>9.6634634502124322E-3</v>
      </c>
      <c r="H2">
        <f>Conversions!I15</f>
        <v>6.3358851911283097E-3</v>
      </c>
      <c r="I2">
        <f>Conversions!J15</f>
        <v>1.2521573880908761E-3</v>
      </c>
      <c r="J2">
        <f>Conversions!K15</f>
        <v>9.1807012692360027E-3</v>
      </c>
      <c r="K2">
        <f>Conversions!L15</f>
        <v>0.10942917775254668</v>
      </c>
      <c r="L2">
        <f>Conversions!M15</f>
        <v>4.4203986121920459E-5</v>
      </c>
      <c r="M2">
        <f>Conversions!N15</f>
        <v>0</v>
      </c>
      <c r="N2">
        <f>Conversions!O15</f>
        <v>1.436405806222433E-3</v>
      </c>
      <c r="O2">
        <f>Conversions!P15</f>
        <v>4.7915771198406627E-2</v>
      </c>
    </row>
    <row r="3" spans="1:15" x14ac:dyDescent="0.2">
      <c r="A3" t="s">
        <v>66</v>
      </c>
      <c r="B3">
        <f>Conversions!C16</f>
        <v>3.7835882816050596E-2</v>
      </c>
      <c r="C3">
        <f>Conversions!D16</f>
        <v>4.5199571099852464E-3</v>
      </c>
      <c r="D3">
        <f>Conversions!E16</f>
        <v>8.915987912991552E-2</v>
      </c>
      <c r="E3">
        <f>Conversions!F16</f>
        <v>1.0520748186891641E-2</v>
      </c>
      <c r="F3">
        <f>Conversions!G16</f>
        <v>7.8727833966075869E-2</v>
      </c>
      <c r="G3">
        <f>Conversions!H16</f>
        <v>1.4885966708246679E-2</v>
      </c>
      <c r="H3">
        <f>Conversions!I16</f>
        <v>3.3250770165841638E-2</v>
      </c>
      <c r="I3">
        <f>Conversions!J16</f>
        <v>3.2688338648688385E-2</v>
      </c>
      <c r="J3">
        <f>Conversions!K16</f>
        <v>0.23200943058303203</v>
      </c>
      <c r="K3">
        <f>Conversions!L16</f>
        <v>8.8488540157005049E-3</v>
      </c>
      <c r="L3">
        <f>Conversions!M16</f>
        <v>1.782760052527612E-3</v>
      </c>
      <c r="M3">
        <f>Conversions!N16</f>
        <v>4.2571384331718193E-3</v>
      </c>
      <c r="N3">
        <f>Conversions!O16</f>
        <v>6.1399302180428013E-4</v>
      </c>
      <c r="O3">
        <f>Conversions!P16</f>
        <v>1.1926061891946688E-2</v>
      </c>
    </row>
    <row r="4" spans="1:15" x14ac:dyDescent="0.2">
      <c r="A4" t="s">
        <v>67</v>
      </c>
      <c r="B4">
        <f>Conversions!C17</f>
        <v>2.0177683937617066E-2</v>
      </c>
      <c r="C4">
        <f>Conversions!D17</f>
        <v>2.0082618908650106E-3</v>
      </c>
      <c r="D4">
        <f>Conversions!E17</f>
        <v>3.2407293631418199E-2</v>
      </c>
      <c r="E4">
        <f>Conversions!F17</f>
        <v>3.3234484509683648E-3</v>
      </c>
      <c r="F4">
        <f>Conversions!G17</f>
        <v>5.1274097623535971E-2</v>
      </c>
      <c r="G4">
        <f>Conversions!H17</f>
        <v>8.0319498965474457E-3</v>
      </c>
      <c r="H4">
        <f>Conversions!I17</f>
        <v>2.0715141419000681E-2</v>
      </c>
      <c r="I4">
        <f>Conversions!J17</f>
        <v>1.5865100112253692E-2</v>
      </c>
      <c r="J4">
        <f>Conversions!K17</f>
        <v>0.11861418381781928</v>
      </c>
      <c r="K4">
        <f>Conversions!L17</f>
        <v>7.6397338404806444E-3</v>
      </c>
      <c r="L4">
        <f>Conversions!M17</f>
        <v>7.9815836905571371E-4</v>
      </c>
      <c r="M4">
        <f>Conversions!N17</f>
        <v>1.0217464910541481E-3</v>
      </c>
      <c r="N4">
        <f>Conversions!O17</f>
        <v>4.5503692853913975E-4</v>
      </c>
      <c r="O4">
        <f>Conversions!P17</f>
        <v>8.4366865331020821E-3</v>
      </c>
    </row>
    <row r="5" spans="1:15" x14ac:dyDescent="0.2">
      <c r="A5" t="s">
        <v>68</v>
      </c>
      <c r="B5">
        <f>Conversions!C18</f>
        <v>9.2072470154326222E-3</v>
      </c>
      <c r="C5">
        <f>Conversions!D18</f>
        <v>8.7609339558476827E-4</v>
      </c>
      <c r="D5">
        <f>Conversions!E18</f>
        <v>4.7482861473660244E-2</v>
      </c>
      <c r="E5">
        <f>Conversions!F18</f>
        <v>5.3343102715043798E-3</v>
      </c>
      <c r="F5">
        <f>Conversions!G18</f>
        <v>5.797800975144856E-2</v>
      </c>
      <c r="G5">
        <f>Conversions!H18</f>
        <v>1.1371198534730885E-2</v>
      </c>
      <c r="H5">
        <f>Conversions!I18</f>
        <v>1.32574430780108E-2</v>
      </c>
      <c r="I5">
        <f>Conversions!J18</f>
        <v>1.4419833336691442E-2</v>
      </c>
      <c r="J5">
        <f>Conversions!K18</f>
        <v>0.13872827893591128</v>
      </c>
      <c r="K5">
        <f>Conversions!L18</f>
        <v>6.3844836914098615E-3</v>
      </c>
      <c r="L5">
        <f>Conversions!M18</f>
        <v>6.1644369052158039E-4</v>
      </c>
      <c r="M5">
        <f>Conversions!N18</f>
        <v>3.6976058067978578E-3</v>
      </c>
      <c r="N5">
        <f>Conversions!O18</f>
        <v>1.4268225990246616E-3</v>
      </c>
      <c r="O5">
        <f>Conversions!P18</f>
        <v>6.5631152628849226E-3</v>
      </c>
    </row>
    <row r="7" spans="1:15" x14ac:dyDescent="0.2">
      <c r="A7" t="s">
        <v>61</v>
      </c>
      <c r="B7">
        <f>Conversions!C11</f>
        <v>0.92763712767646844</v>
      </c>
      <c r="C7">
        <f>Conversions!D11</f>
        <v>2.9535635588479131E-2</v>
      </c>
      <c r="D7">
        <f>Conversions!E11</f>
        <v>3.8644179343749238E-2</v>
      </c>
      <c r="E7">
        <f>Conversions!F11</f>
        <v>7.5361148980299886E-2</v>
      </c>
      <c r="F7">
        <f>Conversions!G11</f>
        <v>2.6464718760813133E-2</v>
      </c>
      <c r="G7">
        <f>Conversions!H11</f>
        <v>9.5821197471243416E-3</v>
      </c>
      <c r="H7">
        <f>Conversions!I11</f>
        <v>5.9963661790942036E-2</v>
      </c>
      <c r="I7">
        <f>Conversions!J11</f>
        <v>8.6495790789740748E-3</v>
      </c>
      <c r="J7">
        <f>Conversions!K11</f>
        <v>0.12817888568958788</v>
      </c>
      <c r="K7">
        <f>Conversions!L11</f>
        <v>0.92913537974368809</v>
      </c>
      <c r="L7">
        <f>Conversions!M11</f>
        <v>1.3721887421514196E-3</v>
      </c>
      <c r="M7">
        <f>Conversions!N11</f>
        <v>2.2710720973376365E-3</v>
      </c>
      <c r="N7">
        <f>Conversions!O11</f>
        <v>9.7953913831157272E-3</v>
      </c>
      <c r="O7">
        <f>Conversions!P11</f>
        <v>0.83469764948505398</v>
      </c>
    </row>
    <row r="8" spans="1:15" x14ac:dyDescent="0.2">
      <c r="A8" t="s">
        <v>62</v>
      </c>
      <c r="B8">
        <f>Conversions!C12</f>
        <v>0.27712589708064289</v>
      </c>
      <c r="C8">
        <f>Conversions!D12</f>
        <v>9.831392665362643E-3</v>
      </c>
      <c r="D8">
        <f>Conversions!E12</f>
        <v>0.10124136762822432</v>
      </c>
      <c r="E8">
        <f>Conversions!F12</f>
        <v>2.8783303806054358E-2</v>
      </c>
      <c r="F8">
        <f>Conversions!G12</f>
        <v>4.8763513972770602E-2</v>
      </c>
      <c r="G8">
        <f>Conversions!H12</f>
        <v>2.4055924087150057E-2</v>
      </c>
      <c r="H8">
        <f>Conversions!I12</f>
        <v>3.8081663328024692E-2</v>
      </c>
      <c r="I8">
        <f>Conversions!J12</f>
        <v>2.5569987528452121E-2</v>
      </c>
      <c r="J8">
        <f>Conversions!K12</f>
        <v>0.16121823094174806</v>
      </c>
      <c r="K8">
        <f>Conversions!L12</f>
        <v>0.16184773140001407</v>
      </c>
      <c r="L8">
        <f>Conversions!M12</f>
        <v>1.1418355371323736E-3</v>
      </c>
      <c r="M8">
        <f>Conversions!N12</f>
        <v>1.1186532747609265E-3</v>
      </c>
      <c r="N8">
        <f>Conversions!O12</f>
        <v>3.2919548871034338E-3</v>
      </c>
      <c r="O8">
        <f>Conversions!P12</f>
        <v>0.1103036227429481</v>
      </c>
    </row>
    <row r="9" spans="1:15" x14ac:dyDescent="0.2">
      <c r="A9" t="s">
        <v>63</v>
      </c>
      <c r="B9">
        <f>Conversions!C13</f>
        <v>3.0017571186876871E-2</v>
      </c>
      <c r="C9">
        <f>Conversions!D13</f>
        <v>9.0496109095149751E-3</v>
      </c>
      <c r="D9">
        <f>Conversions!E13</f>
        <v>8.1957866266297294E-2</v>
      </c>
      <c r="E9">
        <f>Conversions!F13</f>
        <v>1.2172535472280106E-2</v>
      </c>
      <c r="F9">
        <f>Conversions!G13</f>
        <v>8.6774566951452012E-2</v>
      </c>
      <c r="G9">
        <f>Conversions!H13</f>
        <v>1.8999226742244146E-2</v>
      </c>
      <c r="H9">
        <f>Conversions!I13</f>
        <v>2.4063083153416164E-2</v>
      </c>
      <c r="I9">
        <f>Conversions!J13</f>
        <v>3.0114369561991969E-2</v>
      </c>
      <c r="J9">
        <f>Conversions!K13</f>
        <v>0.17536285884929578</v>
      </c>
      <c r="K9">
        <f>Conversions!L13</f>
        <v>2.0097846830885363E-2</v>
      </c>
      <c r="L9">
        <f>Conversions!M13</f>
        <v>1.0040102934639557E-3</v>
      </c>
      <c r="M9">
        <f>Conversions!N13</f>
        <v>1.4980715576716644E-3</v>
      </c>
      <c r="N9">
        <f>Conversions!O13</f>
        <v>6.2824879472773E-4</v>
      </c>
      <c r="O9">
        <f>Conversions!P13</f>
        <v>1.723513793758016E-2</v>
      </c>
    </row>
    <row r="10" spans="1:15" x14ac:dyDescent="0.2">
      <c r="A10" t="s">
        <v>64</v>
      </c>
      <c r="B10">
        <f>Conversions!C14</f>
        <v>1.9477311016878364E-2</v>
      </c>
      <c r="C10">
        <f>Conversions!D14</f>
        <v>2.7207871030171249E-3</v>
      </c>
      <c r="D10">
        <f>Conversions!E14</f>
        <v>7.5012133222618502E-2</v>
      </c>
      <c r="E10">
        <f>Conversions!F14</f>
        <v>9.8076093012640815E-3</v>
      </c>
      <c r="F10">
        <f>Conversions!G14</f>
        <v>9.1513995748322322E-2</v>
      </c>
      <c r="G10">
        <f>Conversions!H14</f>
        <v>1.5414927200129994E-2</v>
      </c>
      <c r="H10">
        <f>Conversions!I14</f>
        <v>1.5673420386342334E-2</v>
      </c>
      <c r="I10">
        <f>Conversions!J14</f>
        <v>1.4714340699877147E-2</v>
      </c>
      <c r="J10">
        <f>Conversions!K14</f>
        <v>0.12395427606212325</v>
      </c>
      <c r="K10">
        <f>Conversions!L14</f>
        <v>1.2194603000526369E-2</v>
      </c>
      <c r="L10">
        <f>Conversions!M14</f>
        <v>5.8263833264788993E-4</v>
      </c>
      <c r="M10">
        <f>Conversions!N14</f>
        <v>1.7799593674824434E-3</v>
      </c>
      <c r="N10">
        <f>Conversions!O14</f>
        <v>6.6398103500440737E-4</v>
      </c>
      <c r="O10">
        <f>Conversions!P14</f>
        <v>6.1235491680670098E-3</v>
      </c>
    </row>
    <row r="12" spans="1:15" x14ac:dyDescent="0.2">
      <c r="A12" t="s">
        <v>56</v>
      </c>
      <c r="B12">
        <f>Conversions!C6</f>
        <v>0.16983905436881225</v>
      </c>
      <c r="C12">
        <f>Conversions!D6</f>
        <v>5.0673212168172842E-3</v>
      </c>
      <c r="D12">
        <f>Conversions!E6</f>
        <v>9.0141823304835542E-2</v>
      </c>
      <c r="E12">
        <f>Conversions!F6</f>
        <v>2.4371234576283894E-2</v>
      </c>
      <c r="F12">
        <f>Conversions!G6</f>
        <v>0.13504020768354585</v>
      </c>
      <c r="G12">
        <f>Conversions!H6</f>
        <v>1.6953516146759568E-2</v>
      </c>
      <c r="H12">
        <f>Conversions!I6</f>
        <v>6.4443174175957574E-2</v>
      </c>
      <c r="I12">
        <f>Conversions!J6</f>
        <v>6.494860119138425E-2</v>
      </c>
      <c r="J12">
        <f>Conversions!K6</f>
        <v>0.4220746465887566</v>
      </c>
      <c r="K12">
        <f>Conversions!L6</f>
        <v>8.8353908562421216E-2</v>
      </c>
      <c r="L12">
        <f>Conversions!M6</f>
        <v>3.7054011410633777E-3</v>
      </c>
      <c r="M12">
        <f>Conversions!N6</f>
        <v>9.3106905190311062E-3</v>
      </c>
      <c r="N12">
        <f>Conversions!O6</f>
        <v>2.0558652957037042E-3</v>
      </c>
      <c r="O12">
        <f>Conversions!P6</f>
        <v>0.14344315428391002</v>
      </c>
    </row>
    <row r="13" spans="1:15" x14ac:dyDescent="0.2">
      <c r="A13" t="s">
        <v>57</v>
      </c>
      <c r="B13">
        <f>Conversions!C7</f>
        <v>6.2479815964181555E-2</v>
      </c>
      <c r="C13">
        <f>Conversions!D7</f>
        <v>7.1290785414317185E-3</v>
      </c>
      <c r="D13">
        <f>Conversions!E7</f>
        <v>0.11343281274243423</v>
      </c>
      <c r="E13">
        <f>Conversions!F7</f>
        <v>1.5143237586756635E-2</v>
      </c>
      <c r="F13">
        <f>Conversions!G7</f>
        <v>0.13476114769484304</v>
      </c>
      <c r="G13">
        <f>Conversions!H7</f>
        <v>3.0366929241336261E-2</v>
      </c>
      <c r="H13">
        <f>Conversions!I7</f>
        <v>6.2296028960552675E-2</v>
      </c>
      <c r="I13">
        <f>Conversions!J7</f>
        <v>7.0194948480119576E-2</v>
      </c>
      <c r="J13">
        <f>Conversions!K7</f>
        <v>0.33382778119975998</v>
      </c>
      <c r="K13">
        <f>Conversions!L7</f>
        <v>3.4347944870903771E-2</v>
      </c>
      <c r="L13">
        <f>Conversions!M7</f>
        <v>1.361875696876234E-3</v>
      </c>
      <c r="M13">
        <f>Conversions!N7</f>
        <v>6.3293090554890977E-3</v>
      </c>
      <c r="N13">
        <f>Conversions!O7</f>
        <v>1.8409051619937696E-3</v>
      </c>
      <c r="O13">
        <f>Conversions!P7</f>
        <v>4.6143050334401935E-2</v>
      </c>
    </row>
    <row r="14" spans="1:15" x14ac:dyDescent="0.2">
      <c r="A14" t="s">
        <v>58</v>
      </c>
      <c r="B14">
        <f>Conversions!C8</f>
        <v>1.3017201106935092E-2</v>
      </c>
      <c r="C14">
        <f>Conversions!D8</f>
        <v>2.2928846776747408E-3</v>
      </c>
      <c r="D14">
        <f>Conversions!E8</f>
        <v>7.4376919587837514E-2</v>
      </c>
      <c r="E14">
        <f>Conversions!F8</f>
        <v>8.527823525911242E-3</v>
      </c>
      <c r="F14">
        <f>Conversions!G8</f>
        <v>8.4492548039279039E-2</v>
      </c>
      <c r="G14">
        <f>Conversions!H8</f>
        <v>1.6486388555031189E-2</v>
      </c>
      <c r="H14">
        <f>Conversions!I8</f>
        <v>2.3867716707320189E-2</v>
      </c>
      <c r="I14">
        <f>Conversions!J8</f>
        <v>2.5577617123806979E-2</v>
      </c>
      <c r="J14">
        <f>Conversions!K8</f>
        <v>0.17979677520442519</v>
      </c>
      <c r="K14">
        <f>Conversions!L8</f>
        <v>1.4267303925884559E-2</v>
      </c>
      <c r="L14">
        <f>Conversions!M8</f>
        <v>6.240279946774902E-4</v>
      </c>
      <c r="M14">
        <f>Conversions!N8</f>
        <v>2.6623771795288766E-3</v>
      </c>
      <c r="N14">
        <f>Conversions!O8</f>
        <v>2.4604369432493282E-4</v>
      </c>
      <c r="O14">
        <f>Conversions!P8</f>
        <v>1.4530822366722516E-2</v>
      </c>
    </row>
    <row r="15" spans="1:15" x14ac:dyDescent="0.2">
      <c r="A15" t="s">
        <v>59</v>
      </c>
      <c r="B15">
        <f>Conversions!C9</f>
        <v>1.0818814711208815E-2</v>
      </c>
      <c r="C15">
        <f>Conversions!D9</f>
        <v>2.4059908306612288E-3</v>
      </c>
      <c r="D15">
        <f>Conversions!E9</f>
        <v>6.7667938971392699E-2</v>
      </c>
      <c r="E15">
        <f>Conversions!F9</f>
        <v>7.1128909513523894E-3</v>
      </c>
      <c r="F15">
        <f>Conversions!G9</f>
        <v>6.3736103142584974E-2</v>
      </c>
      <c r="G15">
        <f>Conversions!H9</f>
        <v>1.5181198358713996E-2</v>
      </c>
      <c r="H15">
        <f>Conversions!I9</f>
        <v>2.4624248089481899E-2</v>
      </c>
      <c r="I15">
        <f>Conversions!J9</f>
        <v>1.4366285977897587E-2</v>
      </c>
      <c r="J15">
        <f>Conversions!K9</f>
        <v>0.1035101362855934</v>
      </c>
      <c r="K15">
        <f>Conversions!L9</f>
        <v>1.7194663035990133E-2</v>
      </c>
      <c r="L15">
        <f>Conversions!M9</f>
        <v>3.2943880311296034E-4</v>
      </c>
      <c r="M15">
        <f>Conversions!N9</f>
        <v>2.7160001391210776E-3</v>
      </c>
      <c r="N15">
        <f>Conversions!O9</f>
        <v>9.737447980845067E-4</v>
      </c>
      <c r="O15">
        <f>Conversions!P9</f>
        <v>9.4209640369653583E-3</v>
      </c>
    </row>
    <row r="16" spans="1:15" x14ac:dyDescent="0.2">
      <c r="A16" t="s">
        <v>60</v>
      </c>
      <c r="B16">
        <f>Conversions!C10</f>
        <v>1.5736930923922955E-2</v>
      </c>
      <c r="C16">
        <f>Conversions!D10</f>
        <v>2.2352668722319642E-3</v>
      </c>
      <c r="D16">
        <f>Conversions!E10</f>
        <v>4.5266454457595022E-2</v>
      </c>
      <c r="E16">
        <f>Conversions!F10</f>
        <v>4.2773727184612035E-3</v>
      </c>
      <c r="F16">
        <f>Conversions!G10</f>
        <v>2.9705732938638475E-2</v>
      </c>
      <c r="G16">
        <f>Conversions!H10</f>
        <v>1.2965546640397183E-2</v>
      </c>
      <c r="H16">
        <f>Conversions!I10</f>
        <v>1.486375218485356E-2</v>
      </c>
      <c r="I16">
        <f>Conversions!J10</f>
        <v>1.2750289738991318E-2</v>
      </c>
      <c r="J16">
        <f>Conversions!K10</f>
        <v>9.5619776149130184E-2</v>
      </c>
      <c r="K16">
        <f>Conversions!L10</f>
        <v>1.294991702497977E-2</v>
      </c>
      <c r="L16">
        <f>Conversions!M10</f>
        <v>4.8461067640117737E-4</v>
      </c>
      <c r="M16">
        <f>Conversions!N10</f>
        <v>1.6982606722807452E-3</v>
      </c>
      <c r="N16">
        <f>Conversions!O10</f>
        <v>9.0810921734266659E-4</v>
      </c>
      <c r="O16">
        <f>Conversions!P10</f>
        <v>8.9874425720712827E-3</v>
      </c>
    </row>
    <row r="18" spans="1:15" x14ac:dyDescent="0.2">
      <c r="B18" t="s">
        <v>78</v>
      </c>
      <c r="C18" t="s">
        <v>77</v>
      </c>
      <c r="D18" t="s">
        <v>81</v>
      </c>
      <c r="E18" t="s">
        <v>79</v>
      </c>
      <c r="F18" s="8" t="s">
        <v>89</v>
      </c>
      <c r="G18" t="s">
        <v>82</v>
      </c>
      <c r="H18" t="s">
        <v>74</v>
      </c>
      <c r="I18" t="s">
        <v>75</v>
      </c>
      <c r="J18" t="s">
        <v>76</v>
      </c>
      <c r="K18" t="s">
        <v>71</v>
      </c>
      <c r="L18" t="s">
        <v>70</v>
      </c>
      <c r="M18" t="s">
        <v>47</v>
      </c>
      <c r="N18" t="s">
        <v>73</v>
      </c>
      <c r="O18" t="s">
        <v>72</v>
      </c>
    </row>
    <row r="19" spans="1:15" x14ac:dyDescent="0.2">
      <c r="A19" t="s">
        <v>65</v>
      </c>
      <c r="B19">
        <v>0.12535709436007497</v>
      </c>
      <c r="C19">
        <v>4.2838897389628683E-3</v>
      </c>
      <c r="D19">
        <v>6.7496876288680951E-2</v>
      </c>
      <c r="E19">
        <v>1.6220101102442087E-2</v>
      </c>
      <c r="F19">
        <v>2.8210831499286479E-2</v>
      </c>
      <c r="G19">
        <v>9.6634634502124322E-3</v>
      </c>
      <c r="H19">
        <v>6.3358851911283097E-3</v>
      </c>
      <c r="I19">
        <v>1.2521573880908761E-3</v>
      </c>
      <c r="J19">
        <v>9.1807012692360027E-3</v>
      </c>
      <c r="K19">
        <v>0.10942917775254668</v>
      </c>
      <c r="L19">
        <v>4.4203986121920459E-5</v>
      </c>
      <c r="M19">
        <v>0</v>
      </c>
      <c r="N19">
        <v>1.436405806222433E-3</v>
      </c>
      <c r="O19">
        <v>4.7915771198406627E-2</v>
      </c>
    </row>
    <row r="20" spans="1:15" x14ac:dyDescent="0.2">
      <c r="A20" t="s">
        <v>66</v>
      </c>
      <c r="B20">
        <v>3.7835882816050596E-2</v>
      </c>
      <c r="C20">
        <v>4.5199571099852464E-3</v>
      </c>
      <c r="D20">
        <v>8.915987912991552E-2</v>
      </c>
      <c r="E20">
        <v>1.0520748186891641E-2</v>
      </c>
      <c r="F20">
        <v>7.8727833966075869E-2</v>
      </c>
      <c r="G20">
        <v>1.4885966708246679E-2</v>
      </c>
      <c r="H20">
        <v>3.3250770165841638E-2</v>
      </c>
      <c r="I20">
        <v>3.2688338648688385E-2</v>
      </c>
      <c r="J20">
        <v>0.23200943058303203</v>
      </c>
      <c r="K20">
        <v>8.8488540157005049E-3</v>
      </c>
      <c r="L20">
        <v>1.782760052527612E-3</v>
      </c>
      <c r="M20">
        <v>4.2571384331718193E-3</v>
      </c>
      <c r="N20">
        <v>6.1399302180428013E-4</v>
      </c>
      <c r="O20">
        <v>1.1926061891946688E-2</v>
      </c>
    </row>
    <row r="21" spans="1:15" x14ac:dyDescent="0.2">
      <c r="A21" t="s">
        <v>67</v>
      </c>
      <c r="B21">
        <v>2.0177683937617066E-2</v>
      </c>
      <c r="C21">
        <v>2.0082618908650106E-3</v>
      </c>
      <c r="D21">
        <v>3.2407293631418199E-2</v>
      </c>
      <c r="E21">
        <v>3.3234484509683648E-3</v>
      </c>
      <c r="F21">
        <v>5.1274097623535971E-2</v>
      </c>
      <c r="G21">
        <v>8.0319498965474457E-3</v>
      </c>
      <c r="H21">
        <v>2.0715141419000681E-2</v>
      </c>
      <c r="I21">
        <v>1.5865100112253692E-2</v>
      </c>
      <c r="J21">
        <v>0.11861418381781928</v>
      </c>
      <c r="K21">
        <v>7.6397338404806444E-3</v>
      </c>
      <c r="L21">
        <v>7.9815836905571371E-4</v>
      </c>
      <c r="M21">
        <v>1.0217464910541481E-3</v>
      </c>
      <c r="N21">
        <v>4.5503692853913975E-4</v>
      </c>
      <c r="O21">
        <v>8.4366865331020821E-3</v>
      </c>
    </row>
    <row r="22" spans="1:15" x14ac:dyDescent="0.2">
      <c r="A22" t="s">
        <v>68</v>
      </c>
      <c r="B22">
        <v>9.2072470154326222E-3</v>
      </c>
      <c r="C22">
        <v>8.7609339558476827E-4</v>
      </c>
      <c r="D22">
        <v>4.7482861473660244E-2</v>
      </c>
      <c r="E22">
        <v>5.3343102715043798E-3</v>
      </c>
      <c r="F22">
        <v>5.797800975144856E-2</v>
      </c>
      <c r="G22">
        <v>1.1371198534730885E-2</v>
      </c>
      <c r="H22">
        <v>1.32574430780108E-2</v>
      </c>
      <c r="I22">
        <v>1.4419833336691442E-2</v>
      </c>
      <c r="J22">
        <v>0.13872827893591128</v>
      </c>
      <c r="K22">
        <v>6.3844836914098615E-3</v>
      </c>
      <c r="L22">
        <v>6.1644369052158039E-4</v>
      </c>
      <c r="M22">
        <v>3.6976058067978578E-3</v>
      </c>
      <c r="N22">
        <v>1.4268225990246616E-3</v>
      </c>
      <c r="O22">
        <v>6.5631152628849226E-3</v>
      </c>
    </row>
    <row r="23" spans="1:15" x14ac:dyDescent="0.2">
      <c r="A23" t="s">
        <v>56</v>
      </c>
      <c r="B23">
        <v>0.16983905436881225</v>
      </c>
      <c r="C23">
        <v>5.0673212168172842E-3</v>
      </c>
      <c r="D23">
        <v>9.0141823304835542E-2</v>
      </c>
      <c r="E23">
        <v>2.4371234576283894E-2</v>
      </c>
      <c r="F23">
        <v>0.13504020768354585</v>
      </c>
      <c r="G23">
        <v>1.6953516146759568E-2</v>
      </c>
      <c r="H23">
        <v>6.4443174175957574E-2</v>
      </c>
      <c r="I23">
        <v>6.494860119138425E-2</v>
      </c>
      <c r="J23">
        <v>0.4220746465887566</v>
      </c>
      <c r="K23">
        <v>8.8353908562421216E-2</v>
      </c>
      <c r="L23">
        <v>3.7054011410633777E-3</v>
      </c>
      <c r="M23">
        <v>9.3106905190311062E-3</v>
      </c>
      <c r="N23">
        <v>2.0558652957037042E-3</v>
      </c>
      <c r="O23">
        <v>0.14344315428391002</v>
      </c>
    </row>
    <row r="24" spans="1:15" x14ac:dyDescent="0.2">
      <c r="A24" t="s">
        <v>57</v>
      </c>
      <c r="B24">
        <v>6.2479815964181555E-2</v>
      </c>
      <c r="C24">
        <v>7.1290785414317185E-3</v>
      </c>
      <c r="D24">
        <v>0.11343281274243423</v>
      </c>
      <c r="E24">
        <v>1.5143237586756635E-2</v>
      </c>
      <c r="F24">
        <v>0.13476114769484304</v>
      </c>
      <c r="G24">
        <v>3.0366929241336261E-2</v>
      </c>
      <c r="H24">
        <v>6.2296028960552675E-2</v>
      </c>
      <c r="I24">
        <v>7.0194948480119576E-2</v>
      </c>
      <c r="J24">
        <v>0.33382778119975998</v>
      </c>
      <c r="K24">
        <v>3.4347944870903771E-2</v>
      </c>
      <c r="L24">
        <v>1.361875696876234E-3</v>
      </c>
      <c r="M24">
        <v>6.3293090554890977E-3</v>
      </c>
      <c r="N24">
        <v>1.8409051619937696E-3</v>
      </c>
      <c r="O24">
        <v>4.6143050334401935E-2</v>
      </c>
    </row>
    <row r="25" spans="1:15" x14ac:dyDescent="0.2">
      <c r="A25" t="s">
        <v>58</v>
      </c>
      <c r="B25">
        <v>1.3017201106935092E-2</v>
      </c>
      <c r="C25">
        <v>2.2928846776747408E-3</v>
      </c>
      <c r="D25">
        <v>7.4376919587837514E-2</v>
      </c>
      <c r="E25">
        <v>8.527823525911242E-3</v>
      </c>
      <c r="F25">
        <v>8.4492548039279039E-2</v>
      </c>
      <c r="G25">
        <v>1.6486388555031189E-2</v>
      </c>
      <c r="H25">
        <v>2.3867716707320189E-2</v>
      </c>
      <c r="I25">
        <v>2.5577617123806979E-2</v>
      </c>
      <c r="J25">
        <v>0.17979677520442519</v>
      </c>
      <c r="K25">
        <v>1.4267303925884559E-2</v>
      </c>
      <c r="L25">
        <v>6.240279946774902E-4</v>
      </c>
      <c r="M25">
        <v>2.6623771795288766E-3</v>
      </c>
      <c r="N25">
        <v>2.4604369432493282E-4</v>
      </c>
      <c r="O25">
        <v>1.4530822366722516E-2</v>
      </c>
    </row>
    <row r="26" spans="1:15" x14ac:dyDescent="0.2">
      <c r="A26" t="s">
        <v>59</v>
      </c>
      <c r="B26">
        <v>1.0818814711208815E-2</v>
      </c>
      <c r="C26">
        <v>2.4059908306612288E-3</v>
      </c>
      <c r="D26">
        <v>6.7667938971392699E-2</v>
      </c>
      <c r="E26">
        <v>7.1128909513523894E-3</v>
      </c>
      <c r="F26">
        <v>6.3736103142584974E-2</v>
      </c>
      <c r="G26">
        <v>1.5181198358713996E-2</v>
      </c>
      <c r="H26">
        <v>2.4624248089481899E-2</v>
      </c>
      <c r="I26">
        <v>1.4366285977897587E-2</v>
      </c>
      <c r="J26">
        <v>0.1035101362855934</v>
      </c>
      <c r="K26">
        <v>1.7194663035990133E-2</v>
      </c>
      <c r="L26">
        <v>3.2943880311296034E-4</v>
      </c>
      <c r="M26">
        <v>2.7160001391210776E-3</v>
      </c>
      <c r="N26">
        <v>9.737447980845067E-4</v>
      </c>
      <c r="O26">
        <v>9.4209640369653583E-3</v>
      </c>
    </row>
    <row r="27" spans="1:15" x14ac:dyDescent="0.2">
      <c r="A27" t="s">
        <v>60</v>
      </c>
      <c r="B27">
        <v>1.5736930923922955E-2</v>
      </c>
      <c r="C27">
        <v>2.2352668722319642E-3</v>
      </c>
      <c r="D27">
        <v>4.5266454457595022E-2</v>
      </c>
      <c r="E27">
        <v>4.2773727184612035E-3</v>
      </c>
      <c r="F27">
        <v>2.9705732938638475E-2</v>
      </c>
      <c r="G27">
        <v>1.2965546640397183E-2</v>
      </c>
      <c r="H27">
        <v>1.486375218485356E-2</v>
      </c>
      <c r="I27">
        <v>1.2750289738991318E-2</v>
      </c>
      <c r="J27">
        <v>9.5619776149130184E-2</v>
      </c>
      <c r="K27">
        <v>1.294991702497977E-2</v>
      </c>
      <c r="L27">
        <v>4.8461067640117737E-4</v>
      </c>
      <c r="M27">
        <v>1.6982606722807452E-3</v>
      </c>
      <c r="N27">
        <v>9.0810921734266659E-4</v>
      </c>
      <c r="O27">
        <v>8.9874425720712827E-3</v>
      </c>
    </row>
    <row r="28" spans="1:15" x14ac:dyDescent="0.2">
      <c r="A28" t="s">
        <v>61</v>
      </c>
      <c r="B28">
        <v>0.92763712767646844</v>
      </c>
      <c r="C28">
        <v>2.9535635588479131E-2</v>
      </c>
      <c r="D28">
        <v>3.8644179343749238E-2</v>
      </c>
      <c r="E28">
        <v>7.5361148980299886E-2</v>
      </c>
      <c r="F28">
        <v>2.6464718760813133E-2</v>
      </c>
      <c r="G28">
        <v>9.5821197471243416E-3</v>
      </c>
      <c r="H28">
        <v>5.9963661790942036E-2</v>
      </c>
      <c r="I28">
        <v>8.6495790789740748E-3</v>
      </c>
      <c r="J28">
        <v>0.12817888568958788</v>
      </c>
      <c r="K28">
        <v>0.92913537974368809</v>
      </c>
      <c r="L28">
        <v>1.3721887421514196E-3</v>
      </c>
      <c r="M28">
        <v>2.2710720973376365E-3</v>
      </c>
      <c r="N28">
        <v>9.7953913831157272E-3</v>
      </c>
      <c r="O28">
        <v>0.83469764948505398</v>
      </c>
    </row>
    <row r="29" spans="1:15" x14ac:dyDescent="0.2">
      <c r="A29" t="s">
        <v>62</v>
      </c>
      <c r="B29">
        <v>0.27712589708064289</v>
      </c>
      <c r="C29">
        <v>9.831392665362643E-3</v>
      </c>
      <c r="D29">
        <v>0.10124136762822432</v>
      </c>
      <c r="E29">
        <v>2.8783303806054358E-2</v>
      </c>
      <c r="F29">
        <v>4.8763513972770602E-2</v>
      </c>
      <c r="G29">
        <v>2.4055924087150057E-2</v>
      </c>
      <c r="H29">
        <v>3.8081663328024692E-2</v>
      </c>
      <c r="I29">
        <v>2.5569987528452121E-2</v>
      </c>
      <c r="J29">
        <v>0.16121823094174806</v>
      </c>
      <c r="K29">
        <v>0.16184773140001407</v>
      </c>
      <c r="L29">
        <v>1.1418355371323736E-3</v>
      </c>
      <c r="M29">
        <v>1.1186532747609265E-3</v>
      </c>
      <c r="N29">
        <v>3.2919548871034338E-3</v>
      </c>
      <c r="O29">
        <v>0.1103036227429481</v>
      </c>
    </row>
    <row r="30" spans="1:15" x14ac:dyDescent="0.2">
      <c r="A30" t="s">
        <v>63</v>
      </c>
      <c r="B30">
        <v>3.0017571186876871E-2</v>
      </c>
      <c r="C30">
        <v>9.0496109095149751E-3</v>
      </c>
      <c r="D30">
        <v>8.1957866266297294E-2</v>
      </c>
      <c r="E30">
        <v>1.2172535472280106E-2</v>
      </c>
      <c r="F30">
        <v>8.6774566951452012E-2</v>
      </c>
      <c r="G30">
        <v>1.8999226742244146E-2</v>
      </c>
      <c r="H30">
        <v>2.4063083153416164E-2</v>
      </c>
      <c r="I30">
        <v>3.0114369561991969E-2</v>
      </c>
      <c r="J30">
        <v>0.17536285884929578</v>
      </c>
      <c r="K30">
        <v>2.0097846830885363E-2</v>
      </c>
      <c r="L30">
        <v>1.0040102934639557E-3</v>
      </c>
      <c r="M30">
        <v>1.4980715576716644E-3</v>
      </c>
      <c r="N30">
        <v>6.2824879472773E-4</v>
      </c>
      <c r="O30">
        <v>1.723513793758016E-2</v>
      </c>
    </row>
    <row r="31" spans="1:15" x14ac:dyDescent="0.2">
      <c r="A31" t="s">
        <v>64</v>
      </c>
      <c r="B31">
        <v>1.9477311016878364E-2</v>
      </c>
      <c r="C31">
        <v>2.7207871030171249E-3</v>
      </c>
      <c r="D31">
        <v>7.5012133222618502E-2</v>
      </c>
      <c r="E31">
        <v>9.8076093012640815E-3</v>
      </c>
      <c r="F31">
        <v>9.1513995748322322E-2</v>
      </c>
      <c r="G31">
        <v>1.5414927200129994E-2</v>
      </c>
      <c r="H31">
        <v>1.5673420386342334E-2</v>
      </c>
      <c r="I31">
        <v>1.4714340699877147E-2</v>
      </c>
      <c r="J31">
        <v>0.12395427606212325</v>
      </c>
      <c r="K31">
        <v>1.2194603000526369E-2</v>
      </c>
      <c r="L31">
        <v>5.8263833264788993E-4</v>
      </c>
      <c r="M31">
        <v>1.7799593674824434E-3</v>
      </c>
      <c r="N31">
        <v>6.6398103500440737E-4</v>
      </c>
      <c r="O31">
        <v>6.1235491680670098E-3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"/>
  <sheetViews>
    <sheetView workbookViewId="0">
      <selection activeCell="F2" sqref="F2"/>
    </sheetView>
  </sheetViews>
  <sheetFormatPr defaultRowHeight="12.75" x14ac:dyDescent="0.2"/>
  <cols>
    <col min="2" max="3" width="11.875" bestFit="1" customWidth="1"/>
    <col min="4" max="4" width="21" bestFit="1" customWidth="1"/>
    <col min="5" max="5" width="12.75" bestFit="1" customWidth="1"/>
    <col min="6" max="6" width="11.875" bestFit="1" customWidth="1"/>
    <col min="7" max="7" width="20.75" bestFit="1" customWidth="1"/>
    <col min="8" max="8" width="15.25" bestFit="1" customWidth="1"/>
    <col min="9" max="9" width="11.875" bestFit="1" customWidth="1"/>
    <col min="10" max="10" width="11.625" bestFit="1" customWidth="1"/>
    <col min="11" max="11" width="17.375" bestFit="1" customWidth="1"/>
    <col min="12" max="12" width="11.875" bestFit="1" customWidth="1"/>
    <col min="13" max="13" width="13" bestFit="1" customWidth="1"/>
    <col min="14" max="14" width="13.875" bestFit="1" customWidth="1"/>
    <col min="15" max="15" width="17.375" bestFit="1" customWidth="1"/>
  </cols>
  <sheetData>
    <row r="1" spans="1:15" x14ac:dyDescent="0.2">
      <c r="A1" t="s">
        <v>69</v>
      </c>
      <c r="B1" s="7" t="s">
        <v>78</v>
      </c>
      <c r="C1" s="7" t="s">
        <v>77</v>
      </c>
      <c r="D1" s="7" t="s">
        <v>81</v>
      </c>
      <c r="E1" s="7" t="s">
        <v>79</v>
      </c>
      <c r="F1" s="8" t="s">
        <v>89</v>
      </c>
      <c r="G1" s="7" t="s">
        <v>82</v>
      </c>
      <c r="H1" s="7" t="s">
        <v>74</v>
      </c>
      <c r="I1" s="7" t="s">
        <v>75</v>
      </c>
      <c r="J1" s="7" t="s">
        <v>76</v>
      </c>
      <c r="K1" s="7" t="s">
        <v>71</v>
      </c>
      <c r="L1" s="7" t="s">
        <v>70</v>
      </c>
      <c r="M1" s="7" t="s">
        <v>47</v>
      </c>
      <c r="N1" s="7" t="s">
        <v>73</v>
      </c>
      <c r="O1" s="7" t="s">
        <v>72</v>
      </c>
    </row>
    <row r="2" spans="1:15" x14ac:dyDescent="0.2">
      <c r="A2" t="s">
        <v>65</v>
      </c>
      <c r="B2">
        <f>'new charts'!B2/'new charts'!$J$2</f>
        <v>13.654413827856411</v>
      </c>
      <c r="C2">
        <f>'new charts'!C2/'new charts'!$J$2</f>
        <v>0.46661901017495627</v>
      </c>
      <c r="D2">
        <f>'new charts'!D2/'new charts'!$J$2</f>
        <v>7.3520392733896118</v>
      </c>
      <c r="E2">
        <f>'new charts'!E2/'new charts'!$J$2</f>
        <v>1.7667605803485518</v>
      </c>
      <c r="F2">
        <f>'new charts'!F2/'new charts'!$J$2</f>
        <v>3.0728405894023956</v>
      </c>
      <c r="G2">
        <f>'new charts'!G2/'new charts'!$J$2</f>
        <v>1.052584455894904</v>
      </c>
      <c r="H2">
        <f>'new charts'!H2/'new charts'!$J$2</f>
        <v>0.69013085224322601</v>
      </c>
      <c r="I2">
        <f>'new charts'!I2/'new charts'!$J$2</f>
        <v>0.13639016795882281</v>
      </c>
      <c r="J2">
        <f>'new charts'!J2/'new charts'!$J$2</f>
        <v>1</v>
      </c>
      <c r="K2">
        <f>'new charts'!K2/'new charts'!$J$2</f>
        <v>11.919479192644848</v>
      </c>
      <c r="L2">
        <f>'new charts'!L2/'new charts'!$J$2</f>
        <v>4.8148812193732357E-3</v>
      </c>
      <c r="M2">
        <f>'new charts'!M2/'new charts'!$J$2</f>
        <v>0</v>
      </c>
      <c r="N2">
        <f>'new charts'!N2/'new charts'!$J$2</f>
        <v>0.15645926864386117</v>
      </c>
      <c r="O2">
        <f>'new charts'!O2/'new charts'!$J$2</f>
        <v>5.2191842205964809</v>
      </c>
    </row>
    <row r="3" spans="1:15" x14ac:dyDescent="0.2">
      <c r="A3" t="s">
        <v>66</v>
      </c>
      <c r="B3">
        <f>'new charts'!B3/'new charts'!$J$3</f>
        <v>0.16307907278152561</v>
      </c>
      <c r="C3">
        <f>'new charts'!C3/'new charts'!$J$3</f>
        <v>1.948178183372436E-2</v>
      </c>
      <c r="D3">
        <f>'new charts'!D3/'new charts'!$J$3</f>
        <v>0.38429420263590014</v>
      </c>
      <c r="E3">
        <f>'new charts'!E3/'new charts'!$J$3</f>
        <v>4.534620924870747E-2</v>
      </c>
      <c r="F3">
        <f>'new charts'!F3/'new charts'!$J$3</f>
        <v>0.33933031846263934</v>
      </c>
      <c r="G3">
        <f>'new charts'!G3/'new charts'!$J$3</f>
        <v>6.4161041518177669E-2</v>
      </c>
      <c r="H3">
        <f>'new charts'!H3/'new charts'!$J$3</f>
        <v>0.1433164595175444</v>
      </c>
      <c r="I3">
        <f>'new charts'!I3/'new charts'!$J$3</f>
        <v>0.14089228427716782</v>
      </c>
      <c r="J3">
        <f>'new charts'!J3/'new charts'!$J$3</f>
        <v>1</v>
      </c>
      <c r="K3">
        <f>'new charts'!K3/'new charts'!$J$3</f>
        <v>3.814006177879764E-2</v>
      </c>
      <c r="L3">
        <f>'new charts'!L3/'new charts'!$J$3</f>
        <v>7.683998223898033E-3</v>
      </c>
      <c r="M3">
        <f>'new charts'!M3/'new charts'!$J$3</f>
        <v>1.8348988756507745E-2</v>
      </c>
      <c r="N3">
        <f>'new charts'!N3/'new charts'!$J$3</f>
        <v>2.646414071451044E-3</v>
      </c>
      <c r="O3">
        <f>'new charts'!O3/'new charts'!$J$3</f>
        <v>5.1403349691333186E-2</v>
      </c>
    </row>
    <row r="4" spans="1:15" x14ac:dyDescent="0.2">
      <c r="A4" t="s">
        <v>67</v>
      </c>
      <c r="B4">
        <f>'new charts'!B4/'new charts'!$J$4</f>
        <v>0.17011189798859278</v>
      </c>
      <c r="C4">
        <f>'new charts'!C4/'new charts'!$J$4</f>
        <v>1.6931043372936917E-2</v>
      </c>
      <c r="D4">
        <f>'new charts'!D4/'new charts'!$J$4</f>
        <v>0.27321600662187995</v>
      </c>
      <c r="E4">
        <f>'new charts'!E4/'new charts'!$J$4</f>
        <v>2.8018980057839312E-2</v>
      </c>
      <c r="F4">
        <f>'new charts'!F4/'new charts'!$J$4</f>
        <v>0.4322762756795458</v>
      </c>
      <c r="G4">
        <f>'new charts'!G4/'new charts'!$J$4</f>
        <v>6.7714919396855588E-2</v>
      </c>
      <c r="H4">
        <f>'new charts'!H4/'new charts'!$J$4</f>
        <v>0.17464303806041676</v>
      </c>
      <c r="I4">
        <f>'new charts'!I4/'new charts'!$J$4</f>
        <v>0.13375381932923855</v>
      </c>
      <c r="J4">
        <f>'new charts'!J4/'new charts'!$J$4</f>
        <v>1</v>
      </c>
      <c r="K4">
        <f>'new charts'!K4/'new charts'!$J$4</f>
        <v>6.4408265475354859E-2</v>
      </c>
      <c r="L4">
        <f>'new charts'!L4/'new charts'!$J$4</f>
        <v>6.7290297278579528E-3</v>
      </c>
      <c r="M4">
        <f>'new charts'!M4/'new charts'!$J$4</f>
        <v>8.6140329779064093E-3</v>
      </c>
      <c r="N4">
        <f>'new charts'!N4/'new charts'!$J$4</f>
        <v>3.8362775335370981E-3</v>
      </c>
      <c r="O4">
        <f>'new charts'!O4/'new charts'!$J$4</f>
        <v>7.1127130512992215E-2</v>
      </c>
    </row>
    <row r="5" spans="1:15" x14ac:dyDescent="0.2">
      <c r="A5" t="s">
        <v>68</v>
      </c>
      <c r="B5">
        <f>'new charts'!B5/'new charts'!$J$5</f>
        <v>6.6368926984858814E-2</v>
      </c>
      <c r="C5">
        <f>'new charts'!C5/'new charts'!$J$5</f>
        <v>6.3151752642264074E-3</v>
      </c>
      <c r="D5">
        <f>'new charts'!D5/'new charts'!$J$5</f>
        <v>0.34227240356377553</v>
      </c>
      <c r="E5">
        <f>'new charts'!E5/'new charts'!$J$5</f>
        <v>3.8451498947584345E-2</v>
      </c>
      <c r="F5">
        <f>'new charts'!F5/'new charts'!$J$5</f>
        <v>0.41792495514366496</v>
      </c>
      <c r="G5">
        <f>'new charts'!G5/'new charts'!$J$5</f>
        <v>8.1967415886302977E-2</v>
      </c>
      <c r="H5">
        <f>'new charts'!H5/'new charts'!$J$5</f>
        <v>9.5564099689691831E-2</v>
      </c>
      <c r="I5">
        <f>'new charts'!I5/'new charts'!$J$5</f>
        <v>0.10394299884130341</v>
      </c>
      <c r="J5">
        <f>'new charts'!J5/'new charts'!$J$5</f>
        <v>1</v>
      </c>
      <c r="K5">
        <f>'new charts'!K5/'new charts'!$J$5</f>
        <v>4.6021501458684722E-2</v>
      </c>
      <c r="L5">
        <f>'new charts'!L5/'new charts'!$J$5</f>
        <v>4.443533036305891E-3</v>
      </c>
      <c r="M5">
        <f>'new charts'!M5/'new charts'!$J$5</f>
        <v>2.6653583790987936E-2</v>
      </c>
      <c r="N5">
        <f>'new charts'!N5/'new charts'!$J$5</f>
        <v>1.0285016219972102E-2</v>
      </c>
      <c r="O5">
        <f>'new charts'!O5/'new charts'!$J$5</f>
        <v>4.7309137785216129E-2</v>
      </c>
    </row>
    <row r="6" spans="1:15" x14ac:dyDescent="0.2">
      <c r="A6" t="s">
        <v>61</v>
      </c>
      <c r="B6">
        <f>'new charts'!B7/'new charts'!$J$7</f>
        <v>7.2370509595701806</v>
      </c>
      <c r="C6">
        <f>'new charts'!C7/'new charts'!$J$7</f>
        <v>0.2304251236822723</v>
      </c>
      <c r="D6">
        <f>'new charts'!D7/'new charts'!$J$7</f>
        <v>0.30148631060293535</v>
      </c>
      <c r="E6">
        <f>'new charts'!E7/'new charts'!$J$7</f>
        <v>0.587937307887063</v>
      </c>
      <c r="F6">
        <f>'new charts'!F7/'new charts'!$J$7</f>
        <v>0.20646706841330337</v>
      </c>
      <c r="G6">
        <f>'new charts'!G7/'new charts'!$J$7</f>
        <v>7.4755835920819746E-2</v>
      </c>
      <c r="H6">
        <f>'new charts'!H7/'new charts'!$J$7</f>
        <v>0.46781231923139549</v>
      </c>
      <c r="I6">
        <f>'new charts'!I7/'new charts'!$J$7</f>
        <v>6.7480529514984622E-2</v>
      </c>
      <c r="J6">
        <f>'new charts'!J7/'new charts'!$J$7</f>
        <v>1</v>
      </c>
      <c r="K6">
        <f>'new charts'!K7/'new charts'!$J$7</f>
        <v>7.2487397182854654</v>
      </c>
      <c r="L6">
        <f>'new charts'!L7/'new charts'!$J$7</f>
        <v>1.0705263466515564E-2</v>
      </c>
      <c r="M6">
        <f>'new charts'!M7/'new charts'!$J$7</f>
        <v>1.7717989083143655E-2</v>
      </c>
      <c r="N6">
        <f>'new charts'!N7/'new charts'!$J$7</f>
        <v>7.6419695259618087E-2</v>
      </c>
      <c r="O6">
        <f>'new charts'!O7/'new charts'!$J$7</f>
        <v>6.5119746126241873</v>
      </c>
    </row>
    <row r="7" spans="1:15" x14ac:dyDescent="0.2">
      <c r="A7" t="s">
        <v>62</v>
      </c>
      <c r="B7">
        <f>'new charts'!B8/'new charts'!$J$8</f>
        <v>1.7189488773188126</v>
      </c>
      <c r="C7">
        <f>'new charts'!C8/'new charts'!$J$8</f>
        <v>6.0981891489151473E-2</v>
      </c>
      <c r="D7">
        <f>'new charts'!D8/'new charts'!$J$8</f>
        <v>0.62797716509372448</v>
      </c>
      <c r="E7">
        <f>'new charts'!E8/'new charts'!$J$8</f>
        <v>0.17853628363193269</v>
      </c>
      <c r="F7">
        <f>'new charts'!F8/'new charts'!$J$8</f>
        <v>0.30246898063526084</v>
      </c>
      <c r="G7">
        <f>'new charts'!G8/'new charts'!$J$8</f>
        <v>0.14921342298962473</v>
      </c>
      <c r="H7">
        <f>'new charts'!H8/'new charts'!$J$8</f>
        <v>0.23621189182868838</v>
      </c>
      <c r="I7">
        <f>'new charts'!I8/'new charts'!$J$8</f>
        <v>0.15860481397845855</v>
      </c>
      <c r="J7">
        <f>'new charts'!J8/'new charts'!$J$8</f>
        <v>1</v>
      </c>
      <c r="K7">
        <f>'new charts'!K8/'new charts'!$J$8</f>
        <v>1.0039046480946281</v>
      </c>
      <c r="L7">
        <f>'new charts'!L8/'new charts'!$J$8</f>
        <v>7.0825460027839262E-3</v>
      </c>
      <c r="M7">
        <f>'new charts'!M8/'new charts'!$J$8</f>
        <v>6.9387517046079128E-3</v>
      </c>
      <c r="N7">
        <f>'new charts'!N8/'new charts'!$J$8</f>
        <v>2.0419247053349038E-2</v>
      </c>
      <c r="O7">
        <f>'new charts'!O8/'new charts'!$J$8</f>
        <v>0.68418827137982552</v>
      </c>
    </row>
    <row r="8" spans="1:15" x14ac:dyDescent="0.2">
      <c r="A8" t="s">
        <v>63</v>
      </c>
      <c r="B8">
        <f>'new charts'!B9/'new charts'!$J$9</f>
        <v>0.17117405238399724</v>
      </c>
      <c r="C8">
        <f>'new charts'!C9/'new charts'!$J$9</f>
        <v>5.1605060324045444E-2</v>
      </c>
      <c r="D8">
        <f>'new charts'!D9/'new charts'!$J$9</f>
        <v>0.46736159985125847</v>
      </c>
      <c r="E8">
        <f>'new charts'!E9/'new charts'!$J$9</f>
        <v>6.9413418281125308E-2</v>
      </c>
      <c r="F8">
        <f>'new charts'!F9/'new charts'!$J$9</f>
        <v>0.49482865140802007</v>
      </c>
      <c r="G8">
        <f>'new charts'!G9/'new charts'!$J$9</f>
        <v>0.1083423643234044</v>
      </c>
      <c r="H8">
        <f>'new charts'!H9/'new charts'!$J$9</f>
        <v>0.13721881196117827</v>
      </c>
      <c r="I8">
        <f>'new charts'!I9/'new charts'!$J$9</f>
        <v>0.17172604141833595</v>
      </c>
      <c r="J8">
        <f>'new charts'!J9/'new charts'!$J$9</f>
        <v>1</v>
      </c>
      <c r="K8">
        <f>'new charts'!K9/'new charts'!$J$9</f>
        <v>0.11460720338824512</v>
      </c>
      <c r="L8">
        <f>'new charts'!L9/'new charts'!$J$9</f>
        <v>5.7253303239472569E-3</v>
      </c>
      <c r="M8">
        <f>'new charts'!M9/'new charts'!$J$9</f>
        <v>8.5426957994513796E-3</v>
      </c>
      <c r="N8">
        <f>'new charts'!N9/'new charts'!$J$9</f>
        <v>3.5825647394790569E-3</v>
      </c>
      <c r="O8">
        <f>'new charts'!O9/'new charts'!$J$9</f>
        <v>9.8282715340491683E-2</v>
      </c>
    </row>
    <row r="9" spans="1:15" x14ac:dyDescent="0.2">
      <c r="A9" t="s">
        <v>64</v>
      </c>
      <c r="B9">
        <f>'new charts'!B10/'new charts'!$J$10</f>
        <v>0.15713303030479359</v>
      </c>
      <c r="C9">
        <f>'new charts'!C10/'new charts'!$J$10</f>
        <v>2.1949925322895067E-2</v>
      </c>
      <c r="D9">
        <f>'new charts'!D10/'new charts'!$J$10</f>
        <v>0.60515970570490052</v>
      </c>
      <c r="E9">
        <f>'new charts'!E10/'new charts'!$J$10</f>
        <v>7.9122799251787945E-2</v>
      </c>
      <c r="F9">
        <f>'new charts'!F10/'new charts'!$J$10</f>
        <v>0.73828833224323342</v>
      </c>
      <c r="G9">
        <f>'new charts'!G10/'new charts'!$J$10</f>
        <v>0.12435978563905581</v>
      </c>
      <c r="H9">
        <f>'new charts'!H10/'new charts'!$J$10</f>
        <v>0.12644517707874109</v>
      </c>
      <c r="I9">
        <f>'new charts'!I10/'new charts'!$J$10</f>
        <v>0.11870781039052361</v>
      </c>
      <c r="J9">
        <f>'new charts'!J10/'new charts'!$J$10</f>
        <v>1</v>
      </c>
      <c r="K9">
        <f>'new charts'!K10/'new charts'!$J$10</f>
        <v>9.8379849311650155E-2</v>
      </c>
      <c r="L9">
        <f>'new charts'!L10/'new charts'!$J$10</f>
        <v>4.700429474138383E-3</v>
      </c>
      <c r="M9">
        <f>'new charts'!M10/'new charts'!$J$10</f>
        <v>1.4359806083578477E-2</v>
      </c>
      <c r="N9">
        <f>'new charts'!N10/'new charts'!$J$10</f>
        <v>5.3566609890217439E-3</v>
      </c>
      <c r="O9">
        <f>'new charts'!O10/'new charts'!$J$10</f>
        <v>4.9401677478217991E-2</v>
      </c>
    </row>
    <row r="10" spans="1:15" x14ac:dyDescent="0.2">
      <c r="A10" t="s">
        <v>56</v>
      </c>
      <c r="B10">
        <f>'new charts'!B12/'new charts'!$J$12</f>
        <v>0.40239103613890581</v>
      </c>
      <c r="C10">
        <f>'new charts'!C12/'new charts'!$J$12</f>
        <v>1.200574651373118E-2</v>
      </c>
      <c r="D10">
        <f>'new charts'!D12/'new charts'!$J$12</f>
        <v>0.2135684387426951</v>
      </c>
      <c r="E10">
        <f>'new charts'!E12/'new charts'!$J$12</f>
        <v>5.7741526939024408E-2</v>
      </c>
      <c r="F10">
        <f>'new charts'!F12/'new charts'!$J$12</f>
        <v>0.31994389801650575</v>
      </c>
      <c r="G10">
        <f>'new charts'!G12/'new charts'!$J$12</f>
        <v>4.0167103813932764E-2</v>
      </c>
      <c r="H10">
        <f>'new charts'!H12/'new charts'!$J$12</f>
        <v>0.15268193599590218</v>
      </c>
      <c r="I10">
        <f>'new charts'!I12/'new charts'!$J$12</f>
        <v>0.15387941852538267</v>
      </c>
      <c r="J10">
        <f>'new charts'!J12/'new charts'!$J$12</f>
        <v>1</v>
      </c>
      <c r="K10">
        <f>'new charts'!K12/'new charts'!$J$12</f>
        <v>0.2093324232490747</v>
      </c>
      <c r="L10">
        <f>'new charts'!L12/'new charts'!$J$12</f>
        <v>8.779018524355222E-3</v>
      </c>
      <c r="M10">
        <f>'new charts'!M12/'new charts'!$J$12</f>
        <v>2.2059345649592801E-2</v>
      </c>
      <c r="N10">
        <f>'new charts'!N12/'new charts'!$J$12</f>
        <v>4.8708571157243946E-3</v>
      </c>
      <c r="O10">
        <f>'new charts'!O12/'new charts'!$J$12</f>
        <v>0.33985257215336168</v>
      </c>
    </row>
    <row r="11" spans="1:15" x14ac:dyDescent="0.2">
      <c r="A11" t="s">
        <v>57</v>
      </c>
      <c r="B11">
        <f>'new charts'!B13/'new charts'!$J$13</f>
        <v>0.18716182260095995</v>
      </c>
      <c r="C11">
        <f>'new charts'!C13/'new charts'!$J$13</f>
        <v>2.1355557994035653E-2</v>
      </c>
      <c r="D11">
        <f>'new charts'!D13/'new charts'!$J$13</f>
        <v>0.33979440636954333</v>
      </c>
      <c r="E11">
        <f>'new charts'!E13/'new charts'!$J$13</f>
        <v>4.5362424697946387E-2</v>
      </c>
      <c r="F11">
        <f>'new charts'!F13/'new charts'!$J$13</f>
        <v>0.4036846400575721</v>
      </c>
      <c r="G11">
        <f>'new charts'!G13/'new charts'!$J$13</f>
        <v>9.0965854106566768E-2</v>
      </c>
      <c r="H11">
        <f>'new charts'!H13/'new charts'!$J$13</f>
        <v>0.18661127823653242</v>
      </c>
      <c r="I11">
        <f>'new charts'!I13/'new charts'!$J$13</f>
        <v>0.21027293842304712</v>
      </c>
      <c r="J11">
        <f>'new charts'!J13/'new charts'!$J$13</f>
        <v>1</v>
      </c>
      <c r="K11">
        <f>'new charts'!K13/'new charts'!$J$13</f>
        <v>0.10289121159257331</v>
      </c>
      <c r="L11">
        <f>'new charts'!L13/'new charts'!$J$13</f>
        <v>4.0795756781587273E-3</v>
      </c>
      <c r="M11">
        <f>'new charts'!M13/'new charts'!$J$13</f>
        <v>1.8959803263652548E-2</v>
      </c>
      <c r="N11">
        <f>'new charts'!N13/'new charts'!$J$13</f>
        <v>5.5145355349924758E-3</v>
      </c>
      <c r="O11">
        <f>'new charts'!O13/'new charts'!$J$13</f>
        <v>0.13822411714377447</v>
      </c>
    </row>
    <row r="12" spans="1:15" x14ac:dyDescent="0.2">
      <c r="A12" t="s">
        <v>58</v>
      </c>
      <c r="B12">
        <f>'new charts'!B14/'new charts'!$J$14</f>
        <v>7.2399524919925878E-2</v>
      </c>
      <c r="C12">
        <f>'new charts'!C14/'new charts'!$J$14</f>
        <v>1.2752646286718872E-2</v>
      </c>
      <c r="D12">
        <f>'new charts'!D14/'new charts'!$J$14</f>
        <v>0.41367215570619942</v>
      </c>
      <c r="E12">
        <f>'new charts'!E14/'new charts'!$J$14</f>
        <v>4.7430347492135407E-2</v>
      </c>
      <c r="F12">
        <f>'new charts'!F14/'new charts'!$J$14</f>
        <v>0.46993361223087993</v>
      </c>
      <c r="G12">
        <f>'new charts'!G14/'new charts'!$J$14</f>
        <v>9.1694573143964953E-2</v>
      </c>
      <c r="H12">
        <f>'new charts'!H14/'new charts'!$J$14</f>
        <v>0.13274830252201739</v>
      </c>
      <c r="I12">
        <f>'new charts'!I14/'new charts'!$J$14</f>
        <v>0.14225848653139503</v>
      </c>
      <c r="J12">
        <f>'new charts'!J14/'new charts'!$J$14</f>
        <v>1</v>
      </c>
      <c r="K12">
        <f>'new charts'!K14/'new charts'!$J$14</f>
        <v>7.9352390551292881E-2</v>
      </c>
      <c r="L12">
        <f>'new charts'!L14/'new charts'!$J$14</f>
        <v>3.470740751428847E-3</v>
      </c>
      <c r="M12">
        <f>'new charts'!M14/'new charts'!$J$14</f>
        <v>1.4807702621483667E-2</v>
      </c>
      <c r="N12">
        <f>'new charts'!N14/'new charts'!$J$14</f>
        <v>1.3684544344312419E-3</v>
      </c>
      <c r="O12">
        <f>'new charts'!O14/'new charts'!$J$14</f>
        <v>8.0818036642766669E-2</v>
      </c>
    </row>
    <row r="13" spans="1:15" x14ac:dyDescent="0.2">
      <c r="A13" t="s">
        <v>59</v>
      </c>
      <c r="B13">
        <f>'new charts'!B15/'new charts'!$J$15</f>
        <v>0.10451937461814147</v>
      </c>
      <c r="C13">
        <f>'new charts'!C15/'new charts'!$J$15</f>
        <v>2.3244011813711583E-2</v>
      </c>
      <c r="D13">
        <f>'new charts'!D15/'new charts'!$J$15</f>
        <v>0.65373248842694032</v>
      </c>
      <c r="E13">
        <f>'new charts'!E15/'new charts'!$J$15</f>
        <v>6.8716854277220824E-2</v>
      </c>
      <c r="F13">
        <f>'new charts'!F15/'new charts'!$J$15</f>
        <v>0.61574745652668805</v>
      </c>
      <c r="G13">
        <f>'new charts'!G15/'new charts'!$J$15</f>
        <v>0.14666388146594417</v>
      </c>
      <c r="H13">
        <f>'new charts'!H15/'new charts'!$J$15</f>
        <v>0.23789214248101725</v>
      </c>
      <c r="I13">
        <f>'new charts'!I15/'new charts'!$J$15</f>
        <v>0.13879110291440216</v>
      </c>
      <c r="J13">
        <f>'new charts'!J15/'new charts'!$J$15</f>
        <v>1</v>
      </c>
      <c r="K13">
        <f>'new charts'!K15/'new charts'!$J$15</f>
        <v>0.16611574144341357</v>
      </c>
      <c r="L13">
        <f>'new charts'!L15/'new charts'!$J$15</f>
        <v>3.182671909580046E-3</v>
      </c>
      <c r="M13">
        <f>'new charts'!M15/'new charts'!$J$15</f>
        <v>2.6238977520301961E-2</v>
      </c>
      <c r="N13">
        <f>'new charts'!N15/'new charts'!$J$15</f>
        <v>9.4072410009958911E-3</v>
      </c>
      <c r="O13">
        <f>'new charts'!O15/'new charts'!$J$15</f>
        <v>9.1014893565322968E-2</v>
      </c>
    </row>
    <row r="14" spans="1:15" x14ac:dyDescent="0.2">
      <c r="A14" t="s">
        <v>60</v>
      </c>
      <c r="B14">
        <f>'new charts'!B16/'new charts'!$J$16</f>
        <v>0.16457820293763684</v>
      </c>
      <c r="C14">
        <f>'new charts'!C16/'new charts'!$J$16</f>
        <v>2.3376616869985191E-2</v>
      </c>
      <c r="D14">
        <f>'new charts'!D16/'new charts'!$J$16</f>
        <v>0.4734005483028606</v>
      </c>
      <c r="E14">
        <f>'new charts'!E16/'new charts'!$J$16</f>
        <v>4.4733138799552742E-2</v>
      </c>
      <c r="F14">
        <f>'new charts'!F16/'new charts'!$J$16</f>
        <v>0.31066515876704126</v>
      </c>
      <c r="G14">
        <f>'new charts'!G16/'new charts'!$J$16</f>
        <v>0.1355948231898797</v>
      </c>
      <c r="H14">
        <f>'new charts'!H16/'new charts'!$J$16</f>
        <v>0.15544642315070689</v>
      </c>
      <c r="I14">
        <f>'new charts'!I16/'new charts'!$J$16</f>
        <v>0.13334364764780202</v>
      </c>
      <c r="J14">
        <f>'new charts'!J16/'new charts'!$J$16</f>
        <v>1</v>
      </c>
      <c r="K14">
        <f>'new charts'!K16/'new charts'!$J$16</f>
        <v>0.1354313673019153</v>
      </c>
      <c r="L14">
        <f>'new charts'!L16/'new charts'!$J$16</f>
        <v>5.0681009297215938E-3</v>
      </c>
      <c r="M14">
        <f>'new charts'!M16/'new charts'!$J$16</f>
        <v>1.7760558962532078E-2</v>
      </c>
      <c r="N14">
        <f>'new charts'!N16/'new charts'!$J$16</f>
        <v>9.4970857903532886E-3</v>
      </c>
      <c r="O14">
        <f>'new charts'!O16/'new charts'!$J$16</f>
        <v>9.3991462164210865E-2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8"/>
  <sheetViews>
    <sheetView topLeftCell="R1" zoomScale="115" zoomScaleNormal="115" workbookViewId="0">
      <selection activeCell="U20" sqref="U20"/>
    </sheetView>
  </sheetViews>
  <sheetFormatPr defaultColWidth="11" defaultRowHeight="12.75" x14ac:dyDescent="0.2"/>
  <cols>
    <col min="1" max="1" width="12.875" bestFit="1" customWidth="1"/>
  </cols>
  <sheetData>
    <row r="1" spans="1:34" x14ac:dyDescent="0.2">
      <c r="A1" s="6" t="s">
        <v>45</v>
      </c>
      <c r="C1" s="8" t="s">
        <v>78</v>
      </c>
      <c r="D1" s="8" t="s">
        <v>77</v>
      </c>
      <c r="E1" s="7" t="s">
        <v>46</v>
      </c>
      <c r="F1" s="8" t="s">
        <v>79</v>
      </c>
      <c r="G1" s="8" t="s">
        <v>80</v>
      </c>
      <c r="H1" s="8" t="s">
        <v>84</v>
      </c>
      <c r="I1" s="7" t="s">
        <v>50</v>
      </c>
      <c r="J1" s="7" t="s">
        <v>49</v>
      </c>
      <c r="K1" s="7" t="s">
        <v>50</v>
      </c>
      <c r="L1" s="8" t="s">
        <v>85</v>
      </c>
      <c r="M1" s="7" t="s">
        <v>53</v>
      </c>
      <c r="N1" s="7" t="s">
        <v>52</v>
      </c>
      <c r="O1" s="7" t="s">
        <v>47</v>
      </c>
      <c r="P1" s="7" t="s">
        <v>51</v>
      </c>
      <c r="Q1" s="7" t="s">
        <v>53</v>
      </c>
    </row>
    <row r="2" spans="1:34" x14ac:dyDescent="0.2">
      <c r="A2" s="6" t="s">
        <v>48</v>
      </c>
      <c r="C2">
        <v>658.92</v>
      </c>
      <c r="D2">
        <v>630.82000000000005</v>
      </c>
      <c r="E2">
        <v>773.06</v>
      </c>
      <c r="F2">
        <v>582.86</v>
      </c>
      <c r="G2">
        <v>568.88</v>
      </c>
      <c r="H2">
        <v>745.01</v>
      </c>
      <c r="I2">
        <v>893.5</v>
      </c>
      <c r="J2">
        <v>907.49</v>
      </c>
      <c r="K2">
        <v>893.5</v>
      </c>
      <c r="M2">
        <v>614.97</v>
      </c>
      <c r="N2">
        <v>871.21</v>
      </c>
      <c r="O2">
        <v>536.88</v>
      </c>
      <c r="P2">
        <v>592.66999999999996</v>
      </c>
      <c r="Q2">
        <v>614.97</v>
      </c>
    </row>
    <row r="4" spans="1:34" x14ac:dyDescent="0.2"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34" x14ac:dyDescent="0.2">
      <c r="A5" s="7" t="s">
        <v>54</v>
      </c>
      <c r="B5" s="7" t="s">
        <v>55</v>
      </c>
      <c r="C5" t="s">
        <v>8</v>
      </c>
      <c r="D5" t="s">
        <v>37</v>
      </c>
      <c r="E5" t="s">
        <v>42</v>
      </c>
      <c r="F5" t="s">
        <v>38</v>
      </c>
      <c r="G5" t="s">
        <v>23</v>
      </c>
      <c r="H5" t="s">
        <v>39</v>
      </c>
      <c r="I5" t="s">
        <v>43</v>
      </c>
      <c r="J5" t="s">
        <v>13</v>
      </c>
      <c r="K5" t="s">
        <v>14</v>
      </c>
      <c r="L5" s="8" t="s">
        <v>83</v>
      </c>
      <c r="M5" t="s">
        <v>41</v>
      </c>
      <c r="N5" t="s">
        <v>16</v>
      </c>
      <c r="O5" t="s">
        <v>17</v>
      </c>
      <c r="P5" t="s">
        <v>44</v>
      </c>
      <c r="Q5" t="s">
        <v>40</v>
      </c>
      <c r="S5" s="7" t="s">
        <v>55</v>
      </c>
      <c r="T5" s="8" t="s">
        <v>78</v>
      </c>
      <c r="U5" s="8" t="s">
        <v>77</v>
      </c>
      <c r="V5" s="7" t="s">
        <v>46</v>
      </c>
      <c r="W5" s="8" t="s">
        <v>79</v>
      </c>
      <c r="X5" s="8" t="s">
        <v>80</v>
      </c>
      <c r="Y5" s="8" t="s">
        <v>84</v>
      </c>
      <c r="Z5" s="7" t="s">
        <v>50</v>
      </c>
      <c r="AA5" s="7" t="s">
        <v>49</v>
      </c>
      <c r="AB5" s="7" t="s">
        <v>50</v>
      </c>
      <c r="AC5" s="8" t="s">
        <v>85</v>
      </c>
      <c r="AD5" s="7" t="s">
        <v>53</v>
      </c>
      <c r="AE5" s="7" t="s">
        <v>52</v>
      </c>
      <c r="AF5" s="7" t="s">
        <v>47</v>
      </c>
      <c r="AG5" s="7" t="s">
        <v>51</v>
      </c>
      <c r="AH5" s="7" t="s">
        <v>53</v>
      </c>
    </row>
    <row r="6" spans="1:34" x14ac:dyDescent="0.2">
      <c r="A6">
        <v>1</v>
      </c>
      <c r="B6" s="7" t="s">
        <v>56</v>
      </c>
      <c r="C6">
        <f>(Pigments!B11/1000)*$C$2</f>
        <v>0.16983905436881225</v>
      </c>
      <c r="D6">
        <f>(Pigments!C11/1000)*$D$2</f>
        <v>5.0673212168172842E-3</v>
      </c>
      <c r="E6">
        <f>(Pigments!D11/1000)*$E$2</f>
        <v>9.0141823304835542E-2</v>
      </c>
      <c r="F6">
        <f>(Pigments!E11/1000)*$F$2</f>
        <v>2.4371234576283894E-2</v>
      </c>
      <c r="G6">
        <f>(Pigments!F11/1000)*$G$2</f>
        <v>0.13504020768354585</v>
      </c>
      <c r="H6">
        <f>(Pigments!G11/1000)*$H$2</f>
        <v>1.6953516146759568E-2</v>
      </c>
      <c r="I6">
        <f>(Pigments!H11/1000)*$I$2</f>
        <v>6.4443174175957574E-2</v>
      </c>
      <c r="J6">
        <f>(Pigments!I11/1000)*$J$2</f>
        <v>6.494860119138425E-2</v>
      </c>
      <c r="K6">
        <f>(Pigments!J11/1000)*$K$2</f>
        <v>0.4220746465887566</v>
      </c>
      <c r="L6">
        <f>+K6+I6</f>
        <v>0.48651782076471417</v>
      </c>
      <c r="M6">
        <f>(Pigments!K11/1000)*$M$2</f>
        <v>8.8353908562421216E-2</v>
      </c>
      <c r="N6">
        <f>(Pigments!L11/1000)*$N$2</f>
        <v>3.7054011410633777E-3</v>
      </c>
      <c r="O6">
        <f>(Pigments!M11/1000)*$O$2</f>
        <v>9.3106905190311062E-3</v>
      </c>
      <c r="P6">
        <f>(Pigments!N11/1000)*$P$2</f>
        <v>2.0558652957037042E-3</v>
      </c>
      <c r="Q6">
        <f>(Pigments!O11/1000)*$Q$2</f>
        <v>0.14344315428391002</v>
      </c>
      <c r="S6" s="7" t="s">
        <v>56</v>
      </c>
      <c r="T6" s="9">
        <f>+C6/L6</f>
        <v>0.34909112702563971</v>
      </c>
      <c r="U6" s="9">
        <f>+D6/L6</f>
        <v>1.0415489424112793E-2</v>
      </c>
      <c r="V6" s="9">
        <f>+E6/L6</f>
        <v>0.18527959194413396</v>
      </c>
      <c r="W6" s="9">
        <f>+F6/L6</f>
        <v>5.0093200158581888E-2</v>
      </c>
      <c r="X6" s="9">
        <f>+G6/L6</f>
        <v>0.27756477136086843</v>
      </c>
      <c r="Y6" s="9">
        <f>+H6/L6</f>
        <v>3.4846649851616618E-2</v>
      </c>
      <c r="Z6" s="9">
        <f>+I6/L6</f>
        <v>0.13245799316182308</v>
      </c>
      <c r="AA6" s="9">
        <f>+J6/L6</f>
        <v>0.13349685955860222</v>
      </c>
      <c r="AB6" s="9">
        <f>+K6/L6</f>
        <v>0.86754200683817695</v>
      </c>
      <c r="AC6" s="9">
        <f>+L6/L6</f>
        <v>1</v>
      </c>
      <c r="AD6" s="9">
        <f>+M6/L6</f>
        <v>0.18160467056180091</v>
      </c>
      <c r="AE6" s="9">
        <f>+N6/L6</f>
        <v>7.6161673486886596E-3</v>
      </c>
      <c r="AF6" s="9">
        <f>+O6/L6</f>
        <v>1.9137408994384746E-2</v>
      </c>
      <c r="AG6" s="9">
        <f>+P6/L6</f>
        <v>4.2256731571975554E-3</v>
      </c>
      <c r="AH6" s="9">
        <f>+Q6/L6</f>
        <v>0.29483638247504368</v>
      </c>
    </row>
    <row r="7" spans="1:34" x14ac:dyDescent="0.2">
      <c r="A7">
        <v>2</v>
      </c>
      <c r="B7" s="7" t="s">
        <v>57</v>
      </c>
      <c r="C7">
        <f>(Pigments!B12/1000)*$C$2</f>
        <v>6.2479815964181555E-2</v>
      </c>
      <c r="D7">
        <f>(Pigments!C12/1000)*$D$2</f>
        <v>7.1290785414317185E-3</v>
      </c>
      <c r="E7">
        <f>(Pigments!D12/1000)*$E$2</f>
        <v>0.11343281274243423</v>
      </c>
      <c r="F7">
        <f>(Pigments!E12/1000)*$F$2</f>
        <v>1.5143237586756635E-2</v>
      </c>
      <c r="G7">
        <f>(Pigments!F12/1000)*$G$2</f>
        <v>0.13476114769484304</v>
      </c>
      <c r="H7">
        <f>(Pigments!G12/1000)*$H$2</f>
        <v>3.0366929241336261E-2</v>
      </c>
      <c r="I7">
        <f>(Pigments!H12/1000)*$I$2</f>
        <v>6.2296028960552675E-2</v>
      </c>
      <c r="J7">
        <f>(Pigments!I12/1000)*$J$2</f>
        <v>7.0194948480119576E-2</v>
      </c>
      <c r="K7">
        <f>(Pigments!J12/1000)*$K$2</f>
        <v>0.33382778119975998</v>
      </c>
      <c r="L7">
        <f t="shared" ref="L7:L18" si="0">+K7+I7</f>
        <v>0.39612381016031267</v>
      </c>
      <c r="M7">
        <f>(Pigments!K12/1000)*$M$2</f>
        <v>3.4347944870903771E-2</v>
      </c>
      <c r="N7">
        <f>(Pigments!L12/1000)*$N$2</f>
        <v>1.361875696876234E-3</v>
      </c>
      <c r="O7">
        <f>(Pigments!M12/1000)*$O$2</f>
        <v>6.3293090554890977E-3</v>
      </c>
      <c r="P7">
        <f>(Pigments!N12/1000)*$P$2</f>
        <v>1.8409051619937696E-3</v>
      </c>
      <c r="Q7">
        <f>(Pigments!O12/1000)*$Q$2</f>
        <v>4.6143050334401935E-2</v>
      </c>
      <c r="S7" s="7" t="s">
        <v>57</v>
      </c>
      <c r="T7" s="9">
        <f t="shared" ref="T7:T18" si="1">+C7/L7</f>
        <v>0.15772799907911558</v>
      </c>
      <c r="U7" s="9">
        <f t="shared" ref="U7:U18" si="2">+D7/L7</f>
        <v>1.7997096762617112E-2</v>
      </c>
      <c r="V7" s="9">
        <f t="shared" ref="V7:V18" si="3">+E7/L7</f>
        <v>0.28635696676886851</v>
      </c>
      <c r="W7" s="9">
        <f t="shared" ref="W7:W18" si="4">+F7/L7</f>
        <v>3.8228546727923564E-2</v>
      </c>
      <c r="X7" s="9">
        <f t="shared" ref="X7:X18" si="5">+G7/L7</f>
        <v>0.34019956447532085</v>
      </c>
      <c r="Y7" s="9">
        <f t="shared" ref="Y7:Y18" si="6">+H7/L7</f>
        <v>7.6660196793135613E-2</v>
      </c>
      <c r="Z7" s="9">
        <f t="shared" ref="Z7:Z18" si="7">+I7/L7</f>
        <v>0.15726403554318347</v>
      </c>
      <c r="AA7" s="9">
        <f t="shared" ref="AA7:AA18" si="8">+J7/L7</f>
        <v>0.17720456756111538</v>
      </c>
      <c r="AB7" s="9">
        <f t="shared" ref="AB7:AB18" si="9">+K7/L7</f>
        <v>0.84273596445681642</v>
      </c>
      <c r="AC7" s="9">
        <f t="shared" ref="AC7:AC18" si="10">+L7/L7</f>
        <v>1</v>
      </c>
      <c r="AD7" s="9">
        <f t="shared" ref="AD7:AD18" si="11">+M7/L7</f>
        <v>8.6710124435597641E-2</v>
      </c>
      <c r="AE7" s="9">
        <f t="shared" ref="AE7:AE18" si="12">+N7/L7</f>
        <v>3.438005143707666E-3</v>
      </c>
      <c r="AF7" s="9">
        <f t="shared" ref="AF7:AF18" si="13">+O7/L7</f>
        <v>1.5978108089305727E-2</v>
      </c>
      <c r="AG7" s="9">
        <f t="shared" ref="AG7:AG18" si="14">+P7/L7</f>
        <v>4.6472974226132707E-3</v>
      </c>
      <c r="AH7" s="9">
        <f t="shared" ref="AH7:AH18" si="15">+Q7/L7</f>
        <v>0.11648643467235076</v>
      </c>
    </row>
    <row r="8" spans="1:34" x14ac:dyDescent="0.2">
      <c r="A8">
        <v>3</v>
      </c>
      <c r="B8" s="7" t="s">
        <v>58</v>
      </c>
      <c r="C8">
        <f>(Pigments!B13/1000)*$C$2</f>
        <v>1.3017201106935092E-2</v>
      </c>
      <c r="D8">
        <f>(Pigments!C13/1000)*$D$2</f>
        <v>2.2928846776747408E-3</v>
      </c>
      <c r="E8">
        <f>(Pigments!D13/1000)*$E$2</f>
        <v>7.4376919587837514E-2</v>
      </c>
      <c r="F8">
        <f>(Pigments!E13/1000)*$F$2</f>
        <v>8.527823525911242E-3</v>
      </c>
      <c r="G8">
        <f>(Pigments!F13/1000)*$G$2</f>
        <v>8.4492548039279039E-2</v>
      </c>
      <c r="H8">
        <f>(Pigments!G13/1000)*$H$2</f>
        <v>1.6486388555031189E-2</v>
      </c>
      <c r="I8">
        <f>(Pigments!H13/1000)*$I$2</f>
        <v>2.3867716707320189E-2</v>
      </c>
      <c r="J8">
        <f>(Pigments!I13/1000)*$J$2</f>
        <v>2.5577617123806979E-2</v>
      </c>
      <c r="K8">
        <f>(Pigments!J13/1000)*$K$2</f>
        <v>0.17979677520442519</v>
      </c>
      <c r="L8">
        <f t="shared" si="0"/>
        <v>0.20366449191174538</v>
      </c>
      <c r="M8">
        <f>(Pigments!K13/1000)*$M$2</f>
        <v>1.4267303925884559E-2</v>
      </c>
      <c r="N8">
        <f>(Pigments!L13/1000)*$N$2</f>
        <v>6.240279946774902E-4</v>
      </c>
      <c r="O8">
        <f>(Pigments!M13/1000)*$O$2</f>
        <v>2.6623771795288766E-3</v>
      </c>
      <c r="P8">
        <f>(Pigments!N13/1000)*$P$2</f>
        <v>2.4604369432493282E-4</v>
      </c>
      <c r="Q8">
        <f>(Pigments!O13/1000)*$Q$2</f>
        <v>1.4530822366722516E-2</v>
      </c>
      <c r="S8" s="7" t="s">
        <v>58</v>
      </c>
      <c r="T8" s="9">
        <f t="shared" si="1"/>
        <v>6.3914926871866701E-2</v>
      </c>
      <c r="U8" s="9">
        <f t="shared" si="2"/>
        <v>1.125814645524132E-2</v>
      </c>
      <c r="V8" s="9">
        <f t="shared" si="3"/>
        <v>0.36519335741680253</v>
      </c>
      <c r="W8" s="9">
        <f t="shared" si="4"/>
        <v>4.1871921049480891E-2</v>
      </c>
      <c r="X8" s="9">
        <f t="shared" si="5"/>
        <v>0.41486145791134021</v>
      </c>
      <c r="Y8" s="9">
        <f t="shared" si="6"/>
        <v>8.0948762350657039E-2</v>
      </c>
      <c r="Z8" s="9">
        <f t="shared" si="7"/>
        <v>0.11719134976981097</v>
      </c>
      <c r="AA8" s="9">
        <f t="shared" si="8"/>
        <v>0.12558702247857037</v>
      </c>
      <c r="AB8" s="9">
        <f t="shared" si="9"/>
        <v>0.88280865023018906</v>
      </c>
      <c r="AC8" s="9">
        <f t="shared" si="10"/>
        <v>1</v>
      </c>
      <c r="AD8" s="9">
        <f t="shared" si="11"/>
        <v>7.0052976795125677E-2</v>
      </c>
      <c r="AE8" s="9">
        <f t="shared" si="12"/>
        <v>3.0639999580678126E-3</v>
      </c>
      <c r="AF8" s="9">
        <f t="shared" si="13"/>
        <v>1.3072367964282029E-2</v>
      </c>
      <c r="AG8" s="9">
        <f t="shared" si="14"/>
        <v>1.2080834121617615E-3</v>
      </c>
      <c r="AH8" s="9">
        <f t="shared" si="15"/>
        <v>7.1346861842854797E-2</v>
      </c>
    </row>
    <row r="9" spans="1:34" x14ac:dyDescent="0.2">
      <c r="A9">
        <v>4</v>
      </c>
      <c r="B9" s="7" t="s">
        <v>59</v>
      </c>
      <c r="C9">
        <f>(Pigments!B14/1000)*$C$2</f>
        <v>1.0818814711208815E-2</v>
      </c>
      <c r="D9">
        <f>(Pigments!C14/1000)*$D$2</f>
        <v>2.4059908306612288E-3</v>
      </c>
      <c r="E9">
        <f>(Pigments!D14/1000)*$E$2</f>
        <v>6.7667938971392699E-2</v>
      </c>
      <c r="F9">
        <f>(Pigments!E14/1000)*$F$2</f>
        <v>7.1128909513523894E-3</v>
      </c>
      <c r="G9">
        <f>(Pigments!F14/1000)*$G$2</f>
        <v>6.3736103142584974E-2</v>
      </c>
      <c r="H9">
        <f>(Pigments!G14/1000)*$H$2</f>
        <v>1.5181198358713996E-2</v>
      </c>
      <c r="I9">
        <f>(Pigments!H14/1000)*$I$2</f>
        <v>2.4624248089481899E-2</v>
      </c>
      <c r="J9">
        <f>(Pigments!I14/1000)*$J$2</f>
        <v>1.4366285977897587E-2</v>
      </c>
      <c r="K9">
        <f>(Pigments!J14/1000)*$K$2</f>
        <v>0.1035101362855934</v>
      </c>
      <c r="L9">
        <f t="shared" si="0"/>
        <v>0.12813438437507529</v>
      </c>
      <c r="M9">
        <f>(Pigments!K14/1000)*$M$2</f>
        <v>1.7194663035990133E-2</v>
      </c>
      <c r="N9">
        <f>(Pigments!L14/1000)*$N$2</f>
        <v>3.2943880311296034E-4</v>
      </c>
      <c r="O9">
        <f>(Pigments!M14/1000)*$O$2</f>
        <v>2.7160001391210776E-3</v>
      </c>
      <c r="P9">
        <f>(Pigments!N14/1000)*$P$2</f>
        <v>9.737447980845067E-4</v>
      </c>
      <c r="Q9">
        <f>(Pigments!O14/1000)*$Q$2</f>
        <v>9.4209640369653583E-3</v>
      </c>
      <c r="S9" s="7" t="s">
        <v>59</v>
      </c>
      <c r="T9" s="9">
        <f t="shared" si="1"/>
        <v>8.4433345225587167E-2</v>
      </c>
      <c r="U9" s="9">
        <f t="shared" si="2"/>
        <v>1.8777089712456934E-2</v>
      </c>
      <c r="V9" s="9">
        <f t="shared" si="3"/>
        <v>0.52810133128134396</v>
      </c>
      <c r="W9" s="9">
        <f t="shared" si="4"/>
        <v>5.5511180594051295E-2</v>
      </c>
      <c r="X9" s="9">
        <f t="shared" si="5"/>
        <v>0.49741607963726964</v>
      </c>
      <c r="Y9" s="9">
        <f t="shared" si="6"/>
        <v>0.11847872397993932</v>
      </c>
      <c r="Z9" s="9">
        <f t="shared" si="7"/>
        <v>0.19217517772124099</v>
      </c>
      <c r="AA9" s="9">
        <f t="shared" si="8"/>
        <v>0.11211889804569988</v>
      </c>
      <c r="AB9" s="9">
        <f t="shared" si="9"/>
        <v>0.80782482227875907</v>
      </c>
      <c r="AC9" s="9">
        <f t="shared" si="10"/>
        <v>1</v>
      </c>
      <c r="AD9" s="9">
        <f t="shared" si="11"/>
        <v>0.13419241930922984</v>
      </c>
      <c r="AE9" s="9">
        <f t="shared" si="12"/>
        <v>2.5710413697280993E-3</v>
      </c>
      <c r="AF9" s="9">
        <f t="shared" si="13"/>
        <v>2.1196497352114287E-2</v>
      </c>
      <c r="AG9" s="9">
        <f t="shared" si="14"/>
        <v>7.5994027897629607E-3</v>
      </c>
      <c r="AH9" s="9">
        <f t="shared" si="15"/>
        <v>7.3524090219127203E-2</v>
      </c>
    </row>
    <row r="10" spans="1:34" x14ac:dyDescent="0.2">
      <c r="A10">
        <v>5</v>
      </c>
      <c r="B10" s="7" t="s">
        <v>60</v>
      </c>
      <c r="C10">
        <f>(Pigments!B15/1000)*$C$2</f>
        <v>1.5736930923922955E-2</v>
      </c>
      <c r="D10">
        <f>(Pigments!C15/1000)*$D$2</f>
        <v>2.2352668722319642E-3</v>
      </c>
      <c r="E10">
        <f>(Pigments!D15/1000)*$E$2</f>
        <v>4.5266454457595022E-2</v>
      </c>
      <c r="F10">
        <f>(Pigments!E15/1000)*$F$2</f>
        <v>4.2773727184612035E-3</v>
      </c>
      <c r="G10">
        <f>(Pigments!F15/1000)*$G$2</f>
        <v>2.9705732938638475E-2</v>
      </c>
      <c r="H10">
        <f>(Pigments!G15/1000)*$H$2</f>
        <v>1.2965546640397183E-2</v>
      </c>
      <c r="I10">
        <f>(Pigments!H15/1000)*$I$2</f>
        <v>1.486375218485356E-2</v>
      </c>
      <c r="J10">
        <f>(Pigments!I15/1000)*$J$2</f>
        <v>1.2750289738991318E-2</v>
      </c>
      <c r="K10">
        <f>(Pigments!J15/1000)*$K$2</f>
        <v>9.5619776149130184E-2</v>
      </c>
      <c r="L10">
        <f t="shared" si="0"/>
        <v>0.11048352833398374</v>
      </c>
      <c r="M10">
        <f>(Pigments!K15/1000)*$M$2</f>
        <v>1.294991702497977E-2</v>
      </c>
      <c r="N10">
        <f>(Pigments!L15/1000)*$N$2</f>
        <v>4.8461067640117737E-4</v>
      </c>
      <c r="O10">
        <f>(Pigments!M15/1000)*$O$2</f>
        <v>1.6982606722807452E-3</v>
      </c>
      <c r="P10">
        <f>(Pigments!N15/1000)*$P$2</f>
        <v>9.0810921734266659E-4</v>
      </c>
      <c r="Q10">
        <f>(Pigments!O15/1000)*$Q$2</f>
        <v>8.9874425720712827E-3</v>
      </c>
      <c r="S10" s="7" t="s">
        <v>60</v>
      </c>
      <c r="T10" s="9">
        <f t="shared" si="1"/>
        <v>0.14243689680466529</v>
      </c>
      <c r="U10" s="9">
        <f t="shared" si="2"/>
        <v>2.0231675308874222E-2</v>
      </c>
      <c r="V10" s="9">
        <f t="shared" si="3"/>
        <v>0.40971224525666661</v>
      </c>
      <c r="W10" s="9">
        <f t="shared" si="4"/>
        <v>3.8715026420327689E-2</v>
      </c>
      <c r="X10" s="9">
        <f t="shared" si="5"/>
        <v>0.26887024144305188</v>
      </c>
      <c r="Y10" s="9">
        <f t="shared" si="6"/>
        <v>0.11735275688520075</v>
      </c>
      <c r="Z10" s="9">
        <f t="shared" si="7"/>
        <v>0.13453364867133416</v>
      </c>
      <c r="AA10" s="9">
        <f t="shared" si="8"/>
        <v>0.11540444020259845</v>
      </c>
      <c r="AB10" s="9">
        <f t="shared" si="9"/>
        <v>0.86546635132866589</v>
      </c>
      <c r="AC10" s="9">
        <f t="shared" si="10"/>
        <v>1</v>
      </c>
      <c r="AD10" s="9">
        <f t="shared" si="11"/>
        <v>0.11721129131424102</v>
      </c>
      <c r="AE10" s="9">
        <f t="shared" si="12"/>
        <v>4.386270819811567E-3</v>
      </c>
      <c r="AF10" s="9">
        <f t="shared" si="13"/>
        <v>1.5371166162860274E-2</v>
      </c>
      <c r="AG10" s="9">
        <f t="shared" si="14"/>
        <v>8.2194081872323799E-3</v>
      </c>
      <c r="AH10" s="9">
        <f t="shared" si="15"/>
        <v>8.1346447815305936E-2</v>
      </c>
    </row>
    <row r="11" spans="1:34" x14ac:dyDescent="0.2">
      <c r="A11">
        <v>6</v>
      </c>
      <c r="B11" s="7" t="s">
        <v>61</v>
      </c>
      <c r="C11">
        <f>(Pigments!B16/1000)*$C$2</f>
        <v>0.92763712767646844</v>
      </c>
      <c r="D11">
        <f>(Pigments!C16/1000)*$D$2</f>
        <v>2.9535635588479131E-2</v>
      </c>
      <c r="E11">
        <f>(Pigments!D16/1000)*$E$2</f>
        <v>3.8644179343749238E-2</v>
      </c>
      <c r="F11">
        <f>(Pigments!E16/1000)*$F$2</f>
        <v>7.5361148980299886E-2</v>
      </c>
      <c r="G11">
        <f>(Pigments!F16/1000)*$G$2</f>
        <v>2.6464718760813133E-2</v>
      </c>
      <c r="H11">
        <f>(Pigments!G16/1000)*$H$2</f>
        <v>9.5821197471243416E-3</v>
      </c>
      <c r="I11">
        <f>(Pigments!H16/1000)*$I$2</f>
        <v>5.9963661790942036E-2</v>
      </c>
      <c r="J11">
        <f>(Pigments!I16/1000)*$J$2</f>
        <v>8.6495790789740748E-3</v>
      </c>
      <c r="K11">
        <f>(Pigments!J16/1000)*$K$2</f>
        <v>0.12817888568958788</v>
      </c>
      <c r="L11">
        <f t="shared" si="0"/>
        <v>0.18814254748052991</v>
      </c>
      <c r="M11">
        <f>(Pigments!K16/1000)*$M$2</f>
        <v>0.92913537974368809</v>
      </c>
      <c r="N11">
        <f>(Pigments!L16/1000)*$N$2</f>
        <v>1.3721887421514196E-3</v>
      </c>
      <c r="O11">
        <f>(Pigments!M16/1000)*$O$2</f>
        <v>2.2710720973376365E-3</v>
      </c>
      <c r="P11">
        <f>(Pigments!N16/1000)*$P$2</f>
        <v>9.7953913831157272E-3</v>
      </c>
      <c r="Q11">
        <f>(Pigments!O16/1000)*$Q$2</f>
        <v>0.83469764948505398</v>
      </c>
      <c r="S11" s="7" t="s">
        <v>61</v>
      </c>
      <c r="T11" s="9">
        <f t="shared" si="1"/>
        <v>4.9305015803108851</v>
      </c>
      <c r="U11" s="9">
        <f t="shared" si="2"/>
        <v>0.15698541336874186</v>
      </c>
      <c r="V11" s="9">
        <f t="shared" si="3"/>
        <v>0.20539840594934203</v>
      </c>
      <c r="W11" s="9">
        <f t="shared" si="4"/>
        <v>0.40055346326220387</v>
      </c>
      <c r="X11" s="9">
        <f t="shared" si="5"/>
        <v>0.14066312546103829</v>
      </c>
      <c r="Y11" s="9">
        <f t="shared" si="6"/>
        <v>5.0930105260299799E-2</v>
      </c>
      <c r="Z11" s="9">
        <f t="shared" si="7"/>
        <v>0.31871398890858232</v>
      </c>
      <c r="AA11" s="9">
        <f t="shared" si="8"/>
        <v>4.5973540779600551E-2</v>
      </c>
      <c r="AB11" s="9">
        <f t="shared" si="9"/>
        <v>0.68128601109141762</v>
      </c>
      <c r="AC11" s="9">
        <f t="shared" si="10"/>
        <v>1</v>
      </c>
      <c r="AD11" s="9">
        <f t="shared" si="11"/>
        <v>4.9384649681106314</v>
      </c>
      <c r="AE11" s="9">
        <f t="shared" si="12"/>
        <v>7.2933462447850698E-3</v>
      </c>
      <c r="AF11" s="9">
        <f t="shared" si="13"/>
        <v>1.2071018107016225E-2</v>
      </c>
      <c r="AG11" s="9">
        <f t="shared" si="14"/>
        <v>5.2063669352246926E-2</v>
      </c>
      <c r="AH11" s="9">
        <f t="shared" si="15"/>
        <v>4.4365172081633126</v>
      </c>
    </row>
    <row r="12" spans="1:34" x14ac:dyDescent="0.2">
      <c r="A12">
        <v>7</v>
      </c>
      <c r="B12" s="7" t="s">
        <v>62</v>
      </c>
      <c r="C12">
        <f>(Pigments!B17/1000)*$C$2</f>
        <v>0.27712589708064289</v>
      </c>
      <c r="D12">
        <f>(Pigments!C17/1000)*$D$2</f>
        <v>9.831392665362643E-3</v>
      </c>
      <c r="E12">
        <f>(Pigments!D17/1000)*$E$2</f>
        <v>0.10124136762822432</v>
      </c>
      <c r="F12">
        <f>(Pigments!E17/1000)*$F$2</f>
        <v>2.8783303806054358E-2</v>
      </c>
      <c r="G12">
        <f>(Pigments!F17/1000)*$G$2</f>
        <v>4.8763513972770602E-2</v>
      </c>
      <c r="H12">
        <f>(Pigments!G17/1000)*$H$2</f>
        <v>2.4055924087150057E-2</v>
      </c>
      <c r="I12">
        <f>(Pigments!H17/1000)*$I$2</f>
        <v>3.8081663328024692E-2</v>
      </c>
      <c r="J12">
        <f>(Pigments!I17/1000)*$J$2</f>
        <v>2.5569987528452121E-2</v>
      </c>
      <c r="K12">
        <f>(Pigments!J17/1000)*$K$2</f>
        <v>0.16121823094174806</v>
      </c>
      <c r="L12">
        <f t="shared" si="0"/>
        <v>0.19929989426977274</v>
      </c>
      <c r="M12">
        <f>(Pigments!K17/1000)*$M$2</f>
        <v>0.16184773140001407</v>
      </c>
      <c r="N12">
        <f>(Pigments!L17/1000)*$N$2</f>
        <v>1.1418355371323736E-3</v>
      </c>
      <c r="O12">
        <f>(Pigments!M17/1000)*$O$2</f>
        <v>1.1186532747609265E-3</v>
      </c>
      <c r="P12">
        <f>(Pigments!N17/1000)*$P$2</f>
        <v>3.2919548871034338E-3</v>
      </c>
      <c r="Q12">
        <f>(Pigments!O17/1000)*$Q$2</f>
        <v>0.1103036227429481</v>
      </c>
      <c r="S12" s="7" t="s">
        <v>62</v>
      </c>
      <c r="T12" s="9">
        <f t="shared" si="1"/>
        <v>1.390496959850489</v>
      </c>
      <c r="U12" s="9">
        <f t="shared" si="2"/>
        <v>4.9329643156031236E-2</v>
      </c>
      <c r="V12" s="9">
        <f t="shared" si="3"/>
        <v>0.50798505437832198</v>
      </c>
      <c r="W12" s="9">
        <f t="shared" si="4"/>
        <v>0.14442207263338144</v>
      </c>
      <c r="X12" s="9">
        <f t="shared" si="5"/>
        <v>0.24467405841552636</v>
      </c>
      <c r="Y12" s="9">
        <f t="shared" si="6"/>
        <v>0.12070214174116876</v>
      </c>
      <c r="Z12" s="9">
        <f t="shared" si="7"/>
        <v>0.19107718781063313</v>
      </c>
      <c r="AA12" s="9">
        <f t="shared" si="8"/>
        <v>0.12829905215022611</v>
      </c>
      <c r="AB12" s="9">
        <f t="shared" si="9"/>
        <v>0.8089228121893669</v>
      </c>
      <c r="AC12" s="9">
        <f t="shared" si="10"/>
        <v>1</v>
      </c>
      <c r="AD12" s="9">
        <f t="shared" si="11"/>
        <v>0.81208137110668333</v>
      </c>
      <c r="AE12" s="9">
        <f t="shared" si="12"/>
        <v>5.729233030032534E-3</v>
      </c>
      <c r="AF12" s="9">
        <f t="shared" si="13"/>
        <v>5.6129145419751966E-3</v>
      </c>
      <c r="AG12" s="9">
        <f t="shared" si="14"/>
        <v>1.6517594749184548E-2</v>
      </c>
      <c r="AH12" s="9">
        <f t="shared" si="15"/>
        <v>0.55345550055155013</v>
      </c>
    </row>
    <row r="13" spans="1:34" x14ac:dyDescent="0.2">
      <c r="A13">
        <v>8</v>
      </c>
      <c r="B13" s="7" t="s">
        <v>63</v>
      </c>
      <c r="C13">
        <f>(Pigments!B18/1000)*$C$2</f>
        <v>3.0017571186876871E-2</v>
      </c>
      <c r="D13">
        <f>(Pigments!C18/1000)*$D$2</f>
        <v>9.0496109095149751E-3</v>
      </c>
      <c r="E13">
        <f>(Pigments!D18/1000)*$E$2</f>
        <v>8.1957866266297294E-2</v>
      </c>
      <c r="F13">
        <f>(Pigments!E18/1000)*$F$2</f>
        <v>1.2172535472280106E-2</v>
      </c>
      <c r="G13">
        <f>(Pigments!F18/1000)*$G$2</f>
        <v>8.6774566951452012E-2</v>
      </c>
      <c r="H13">
        <f>(Pigments!G18/1000)*$H$2</f>
        <v>1.8999226742244146E-2</v>
      </c>
      <c r="I13">
        <f>(Pigments!H18/1000)*$I$2</f>
        <v>2.4063083153416164E-2</v>
      </c>
      <c r="J13">
        <f>(Pigments!I18/1000)*$J$2</f>
        <v>3.0114369561991969E-2</v>
      </c>
      <c r="K13">
        <f>(Pigments!J18/1000)*$K$2</f>
        <v>0.17536285884929578</v>
      </c>
      <c r="L13">
        <f t="shared" si="0"/>
        <v>0.19942594200271194</v>
      </c>
      <c r="M13">
        <f>(Pigments!K18/1000)*$M$2</f>
        <v>2.0097846830885363E-2</v>
      </c>
      <c r="N13">
        <f>(Pigments!L18/1000)*$N$2</f>
        <v>1.0040102934639557E-3</v>
      </c>
      <c r="O13">
        <f>(Pigments!M18/1000)*$O$2</f>
        <v>1.4980715576716644E-3</v>
      </c>
      <c r="P13">
        <f>(Pigments!N18/1000)*$P$2</f>
        <v>6.2824879472773E-4</v>
      </c>
      <c r="Q13">
        <f>(Pigments!O18/1000)*$Q$2</f>
        <v>1.723513793758016E-2</v>
      </c>
      <c r="S13" s="7" t="s">
        <v>63</v>
      </c>
      <c r="T13" s="9">
        <f t="shared" si="1"/>
        <v>0.15051989167221119</v>
      </c>
      <c r="U13" s="9">
        <f t="shared" si="2"/>
        <v>4.5378303437533275E-2</v>
      </c>
      <c r="V13" s="9">
        <f t="shared" si="3"/>
        <v>0.4109689313398493</v>
      </c>
      <c r="W13" s="9">
        <f t="shared" si="4"/>
        <v>6.1037873759245298E-2</v>
      </c>
      <c r="X13" s="9">
        <f t="shared" si="5"/>
        <v>0.43512176038898687</v>
      </c>
      <c r="Y13" s="9">
        <f t="shared" si="6"/>
        <v>9.5269585047194016E-2</v>
      </c>
      <c r="Z13" s="9">
        <f t="shared" si="7"/>
        <v>0.12066174997979419</v>
      </c>
      <c r="AA13" s="9">
        <f t="shared" si="8"/>
        <v>0.15100527674369693</v>
      </c>
      <c r="AB13" s="9">
        <f t="shared" si="9"/>
        <v>0.87933825002020582</v>
      </c>
      <c r="AC13" s="9">
        <f t="shared" si="10"/>
        <v>1</v>
      </c>
      <c r="AD13" s="9">
        <f t="shared" si="11"/>
        <v>0.10077849766712928</v>
      </c>
      <c r="AE13" s="9">
        <f t="shared" si="12"/>
        <v>5.0345019478473989E-3</v>
      </c>
      <c r="AF13" s="9">
        <f t="shared" si="13"/>
        <v>7.5119191747445406E-3</v>
      </c>
      <c r="AG13" s="9">
        <f t="shared" si="14"/>
        <v>3.1502862085976088E-3</v>
      </c>
      <c r="AH13" s="9">
        <f t="shared" si="15"/>
        <v>8.6423750914741998E-2</v>
      </c>
    </row>
    <row r="14" spans="1:34" x14ac:dyDescent="0.2">
      <c r="A14">
        <v>9</v>
      </c>
      <c r="B14" s="7" t="s">
        <v>64</v>
      </c>
      <c r="C14">
        <f>(Pigments!B19/1000)*$C$2</f>
        <v>1.9477311016878364E-2</v>
      </c>
      <c r="D14">
        <f>(Pigments!C19/1000)*$D$2</f>
        <v>2.7207871030171249E-3</v>
      </c>
      <c r="E14">
        <f>(Pigments!D19/1000)*$E$2</f>
        <v>7.5012133222618502E-2</v>
      </c>
      <c r="F14">
        <f>(Pigments!E19/1000)*$F$2</f>
        <v>9.8076093012640815E-3</v>
      </c>
      <c r="G14">
        <f>(Pigments!F19/1000)*$G$2</f>
        <v>9.1513995748322322E-2</v>
      </c>
      <c r="H14">
        <f>(Pigments!G19/1000)*$H$2</f>
        <v>1.5414927200129994E-2</v>
      </c>
      <c r="I14">
        <f>(Pigments!H19/1000)*$I$2</f>
        <v>1.5673420386342334E-2</v>
      </c>
      <c r="J14">
        <f>(Pigments!I19/1000)*$J$2</f>
        <v>1.4714340699877147E-2</v>
      </c>
      <c r="K14">
        <f>(Pigments!J19/1000)*$K$2</f>
        <v>0.12395427606212325</v>
      </c>
      <c r="L14">
        <f t="shared" si="0"/>
        <v>0.13962769644846559</v>
      </c>
      <c r="M14">
        <f>(Pigments!K19/1000)*$M$2</f>
        <v>1.2194603000526369E-2</v>
      </c>
      <c r="N14">
        <f>(Pigments!L19/1000)*$N$2</f>
        <v>5.8263833264788993E-4</v>
      </c>
      <c r="O14">
        <f>(Pigments!M19/1000)*$O$2</f>
        <v>1.7799593674824434E-3</v>
      </c>
      <c r="P14">
        <f>(Pigments!N19/1000)*$P$2</f>
        <v>6.6398103500440737E-4</v>
      </c>
      <c r="Q14">
        <f>(Pigments!O19/1000)*$Q$2</f>
        <v>6.1235491680670098E-3</v>
      </c>
      <c r="S14" s="7" t="s">
        <v>64</v>
      </c>
      <c r="T14" s="9">
        <f t="shared" si="1"/>
        <v>0.13949460968202063</v>
      </c>
      <c r="U14" s="9">
        <f t="shared" si="2"/>
        <v>1.9486012963204079E-2</v>
      </c>
      <c r="V14" s="9">
        <f t="shared" si="3"/>
        <v>0.53722961225178067</v>
      </c>
      <c r="W14" s="9">
        <f t="shared" si="4"/>
        <v>7.0241145207777009E-2</v>
      </c>
      <c r="X14" s="9">
        <f t="shared" si="5"/>
        <v>0.65541434884373895</v>
      </c>
      <c r="Y14" s="9">
        <f t="shared" si="6"/>
        <v>0.11040021136364879</v>
      </c>
      <c r="Z14" s="9">
        <f t="shared" si="7"/>
        <v>0.11225151445599583</v>
      </c>
      <c r="AA14" s="9">
        <f t="shared" si="8"/>
        <v>0.10538267889643213</v>
      </c>
      <c r="AB14" s="9">
        <f t="shared" si="9"/>
        <v>0.8877484855440041</v>
      </c>
      <c r="AC14" s="9">
        <f t="shared" si="10"/>
        <v>1</v>
      </c>
      <c r="AD14" s="9">
        <f t="shared" si="11"/>
        <v>8.733656223446476E-2</v>
      </c>
      <c r="AE14" s="9">
        <f t="shared" si="12"/>
        <v>4.1727991470727494E-3</v>
      </c>
      <c r="AF14" s="9">
        <f t="shared" si="13"/>
        <v>1.274789610340237E-2</v>
      </c>
      <c r="AG14" s="9">
        <f t="shared" si="14"/>
        <v>4.7553676805767E-3</v>
      </c>
      <c r="AH14" s="9">
        <f t="shared" si="15"/>
        <v>4.385626436462136E-2</v>
      </c>
    </row>
    <row r="15" spans="1:34" x14ac:dyDescent="0.2">
      <c r="A15">
        <v>10</v>
      </c>
      <c r="B15" s="7" t="s">
        <v>65</v>
      </c>
      <c r="C15">
        <f>(Pigments!B20/1000)*$C$2</f>
        <v>0.12535709436007497</v>
      </c>
      <c r="D15">
        <f>(Pigments!C20/1000)*$D$2</f>
        <v>4.2838897389628683E-3</v>
      </c>
      <c r="E15">
        <f>(Pigments!D20/1000)*$E$2</f>
        <v>6.7496876288680951E-2</v>
      </c>
      <c r="F15">
        <f>(Pigments!E20/1000)*$F$2</f>
        <v>1.6220101102442087E-2</v>
      </c>
      <c r="G15">
        <f>(Pigments!F20/1000)*$G$2</f>
        <v>2.8210831499286479E-2</v>
      </c>
      <c r="H15">
        <f>(Pigments!G20/1000)*$H$2</f>
        <v>9.6634634502124322E-3</v>
      </c>
      <c r="I15">
        <f>(Pigments!H20/1000)*$I$2</f>
        <v>6.3358851911283097E-3</v>
      </c>
      <c r="J15">
        <f>(Pigments!I20/1000)*$J$2</f>
        <v>1.2521573880908761E-3</v>
      </c>
      <c r="K15">
        <f>(Pigments!J20/1000)*$K$2</f>
        <v>9.1807012692360027E-3</v>
      </c>
      <c r="L15">
        <f t="shared" si="0"/>
        <v>1.5516586460364312E-2</v>
      </c>
      <c r="M15">
        <f>(Pigments!K20/1000)*$M$2</f>
        <v>0.10942917775254668</v>
      </c>
      <c r="N15">
        <f>(Pigments!L20/1000)*$N$2</f>
        <v>4.4203986121920459E-5</v>
      </c>
      <c r="O15">
        <f>(Pigments!M20/1000)*$O$2</f>
        <v>0</v>
      </c>
      <c r="P15">
        <f>(Pigments!N20/1000)*$P$2</f>
        <v>1.436405806222433E-3</v>
      </c>
      <c r="Q15">
        <f>(Pigments!O20/1000)*$Q$2</f>
        <v>4.7915771198406627E-2</v>
      </c>
      <c r="S15" s="7" t="s">
        <v>65</v>
      </c>
      <c r="T15" s="9">
        <f t="shared" si="1"/>
        <v>8.078909280742133</v>
      </c>
      <c r="U15" s="9">
        <f t="shared" si="2"/>
        <v>0.27608454668207272</v>
      </c>
      <c r="V15" s="9">
        <f t="shared" si="3"/>
        <v>4.3499822890231359</v>
      </c>
      <c r="W15" s="9">
        <f t="shared" si="4"/>
        <v>1.045339523862084</v>
      </c>
      <c r="X15" s="9">
        <f t="shared" si="5"/>
        <v>1.8181080981534465</v>
      </c>
      <c r="Y15" s="9">
        <f t="shared" si="6"/>
        <v>0.62278281855979456</v>
      </c>
      <c r="Z15" s="9">
        <f t="shared" si="7"/>
        <v>0.40832983512918541</v>
      </c>
      <c r="AA15" s="9">
        <f t="shared" si="8"/>
        <v>8.0697993162954798E-2</v>
      </c>
      <c r="AB15" s="9">
        <f t="shared" si="9"/>
        <v>0.5916701648708147</v>
      </c>
      <c r="AC15" s="9">
        <f t="shared" si="10"/>
        <v>1</v>
      </c>
      <c r="AD15" s="9">
        <f t="shared" si="11"/>
        <v>7.0524002190864223</v>
      </c>
      <c r="AE15" s="9">
        <f t="shared" si="12"/>
        <v>2.8488215648999515E-3</v>
      </c>
      <c r="AF15" s="9">
        <f t="shared" si="13"/>
        <v>0</v>
      </c>
      <c r="AG15" s="9">
        <f t="shared" si="14"/>
        <v>9.2572281274080417E-2</v>
      </c>
      <c r="AH15" s="9">
        <f t="shared" si="15"/>
        <v>3.0880355882914738</v>
      </c>
    </row>
    <row r="16" spans="1:34" x14ac:dyDescent="0.2">
      <c r="A16">
        <v>11</v>
      </c>
      <c r="B16" s="7" t="s">
        <v>66</v>
      </c>
      <c r="C16">
        <f>(Pigments!B21/1000)*$C$2</f>
        <v>3.7835882816050596E-2</v>
      </c>
      <c r="D16">
        <f>(Pigments!C21/1000)*$D$2</f>
        <v>4.5199571099852464E-3</v>
      </c>
      <c r="E16">
        <f>(Pigments!D21/1000)*$E$2</f>
        <v>8.915987912991552E-2</v>
      </c>
      <c r="F16">
        <f>(Pigments!E21/1000)*$F$2</f>
        <v>1.0520748186891641E-2</v>
      </c>
      <c r="G16">
        <f>(Pigments!F21/1000)*$G$2</f>
        <v>7.8727833966075869E-2</v>
      </c>
      <c r="H16">
        <f>(Pigments!G21/1000)*$H$2</f>
        <v>1.4885966708246679E-2</v>
      </c>
      <c r="I16">
        <f>(Pigments!H21/1000)*$I$2</f>
        <v>3.3250770165841638E-2</v>
      </c>
      <c r="J16">
        <f>(Pigments!I21/1000)*$J$2</f>
        <v>3.2688338648688385E-2</v>
      </c>
      <c r="K16">
        <f>(Pigments!J21/1000)*$K$2</f>
        <v>0.23200943058303203</v>
      </c>
      <c r="L16">
        <f t="shared" si="0"/>
        <v>0.26526020074887369</v>
      </c>
      <c r="M16">
        <f>(Pigments!K21/1000)*$M$2</f>
        <v>8.8488540157005049E-3</v>
      </c>
      <c r="N16">
        <f>(Pigments!L21/1000)*$N$2</f>
        <v>1.782760052527612E-3</v>
      </c>
      <c r="O16">
        <f>(Pigments!M21/1000)*$O$2</f>
        <v>4.2571384331718193E-3</v>
      </c>
      <c r="P16">
        <f>(Pigments!N21/1000)*$P$2</f>
        <v>6.1399302180428013E-4</v>
      </c>
      <c r="Q16">
        <f>(Pigments!O21/1000)*$Q$2</f>
        <v>1.1926061891946688E-2</v>
      </c>
      <c r="S16" s="7" t="s">
        <v>66</v>
      </c>
      <c r="T16" s="9">
        <f t="shared" si="1"/>
        <v>0.14263686263236477</v>
      </c>
      <c r="U16" s="9">
        <f t="shared" si="2"/>
        <v>1.7039710809328559E-2</v>
      </c>
      <c r="V16" s="9">
        <f t="shared" si="3"/>
        <v>0.33612233903994021</v>
      </c>
      <c r="W16" s="9">
        <f t="shared" si="4"/>
        <v>3.9661992855278771E-2</v>
      </c>
      <c r="X16" s="9">
        <f t="shared" si="5"/>
        <v>0.29679474622960433</v>
      </c>
      <c r="Y16" s="9">
        <f t="shared" si="6"/>
        <v>5.6118357244023483E-2</v>
      </c>
      <c r="Z16" s="9">
        <f t="shared" si="7"/>
        <v>0.12535152304027963</v>
      </c>
      <c r="AA16" s="9">
        <f t="shared" si="8"/>
        <v>0.1232312218584008</v>
      </c>
      <c r="AB16" s="9">
        <f t="shared" si="9"/>
        <v>0.87464847695972026</v>
      </c>
      <c r="AC16" s="9">
        <f t="shared" si="10"/>
        <v>1</v>
      </c>
      <c r="AD16" s="9">
        <f t="shared" si="11"/>
        <v>3.3359146945974999E-2</v>
      </c>
      <c r="AE16" s="9">
        <f t="shared" si="12"/>
        <v>6.72079734349361E-3</v>
      </c>
      <c r="AF16" s="9">
        <f t="shared" si="13"/>
        <v>1.6048915069630534E-2</v>
      </c>
      <c r="AG16" s="9">
        <f t="shared" si="14"/>
        <v>2.314682036999428E-3</v>
      </c>
      <c r="AH16" s="9">
        <f t="shared" si="15"/>
        <v>4.4959861518152483E-2</v>
      </c>
    </row>
    <row r="17" spans="1:34" x14ac:dyDescent="0.2">
      <c r="A17">
        <v>12</v>
      </c>
      <c r="B17" s="7" t="s">
        <v>67</v>
      </c>
      <c r="C17">
        <f>(Pigments!B22/1000)*$C$2</f>
        <v>2.0177683937617066E-2</v>
      </c>
      <c r="D17">
        <f>(Pigments!C22/1000)*$D$2</f>
        <v>2.0082618908650106E-3</v>
      </c>
      <c r="E17">
        <f>(Pigments!D22/1000)*$E$2</f>
        <v>3.2407293631418199E-2</v>
      </c>
      <c r="F17">
        <f>(Pigments!E22/1000)*$F$2</f>
        <v>3.3234484509683648E-3</v>
      </c>
      <c r="G17">
        <f>(Pigments!F22/1000)*$G$2</f>
        <v>5.1274097623535971E-2</v>
      </c>
      <c r="H17">
        <f>(Pigments!G22/1000)*$H$2</f>
        <v>8.0319498965474457E-3</v>
      </c>
      <c r="I17">
        <f>(Pigments!H22/1000)*$I$2</f>
        <v>2.0715141419000681E-2</v>
      </c>
      <c r="J17">
        <f>(Pigments!I22/1000)*$J$2</f>
        <v>1.5865100112253692E-2</v>
      </c>
      <c r="K17">
        <f>(Pigments!J22/1000)*$K$2</f>
        <v>0.11861418381781928</v>
      </c>
      <c r="L17">
        <f t="shared" si="0"/>
        <v>0.13932932523681996</v>
      </c>
      <c r="M17">
        <f>(Pigments!K22/1000)*$M$2</f>
        <v>7.6397338404806444E-3</v>
      </c>
      <c r="N17">
        <f>(Pigments!L22/1000)*$N$2</f>
        <v>7.9815836905571371E-4</v>
      </c>
      <c r="O17">
        <f>(Pigments!M22/1000)*$O$2</f>
        <v>1.0217464910541481E-3</v>
      </c>
      <c r="P17">
        <f>(Pigments!N22/1000)*$P$2</f>
        <v>4.5503692853913975E-4</v>
      </c>
      <c r="Q17">
        <f>(Pigments!O22/1000)*$Q$2</f>
        <v>8.4366865331020821E-3</v>
      </c>
      <c r="S17" s="7" t="s">
        <v>67</v>
      </c>
      <c r="T17" s="9">
        <f t="shared" si="1"/>
        <v>0.14482007935745603</v>
      </c>
      <c r="U17" s="9">
        <f t="shared" si="2"/>
        <v>1.4413777483322628E-2</v>
      </c>
      <c r="V17" s="9">
        <f t="shared" si="3"/>
        <v>0.23259492268648455</v>
      </c>
      <c r="W17" s="9">
        <f t="shared" si="4"/>
        <v>2.3853187010842505E-2</v>
      </c>
      <c r="X17" s="9">
        <f t="shared" si="5"/>
        <v>0.36800650212282798</v>
      </c>
      <c r="Y17" s="9">
        <f t="shared" si="6"/>
        <v>5.7647231714468082E-2</v>
      </c>
      <c r="Z17" s="9">
        <f t="shared" si="7"/>
        <v>0.14867754066698358</v>
      </c>
      <c r="AA17" s="9">
        <f t="shared" si="8"/>
        <v>0.11386763041655133</v>
      </c>
      <c r="AB17" s="9">
        <f t="shared" si="9"/>
        <v>0.85132245933301642</v>
      </c>
      <c r="AC17" s="9">
        <f t="shared" si="10"/>
        <v>1</v>
      </c>
      <c r="AD17" s="9">
        <f t="shared" si="11"/>
        <v>5.4832202965852915E-2</v>
      </c>
      <c r="AE17" s="9">
        <f t="shared" si="12"/>
        <v>5.7285741368450112E-3</v>
      </c>
      <c r="AF17" s="9">
        <f t="shared" si="13"/>
        <v>7.3333197395269922E-3</v>
      </c>
      <c r="AG17" s="9">
        <f t="shared" si="14"/>
        <v>3.2659092245348009E-3</v>
      </c>
      <c r="AH17" s="9">
        <f t="shared" si="15"/>
        <v>6.0552123673620978E-2</v>
      </c>
    </row>
    <row r="18" spans="1:34" x14ac:dyDescent="0.2">
      <c r="A18">
        <v>13</v>
      </c>
      <c r="B18" s="7" t="s">
        <v>68</v>
      </c>
      <c r="C18">
        <f>(Pigments!B23/1000)*$C$2</f>
        <v>9.2072470154326222E-3</v>
      </c>
      <c r="D18">
        <f>(Pigments!C23/1000)*$D$2</f>
        <v>8.7609339558476827E-4</v>
      </c>
      <c r="E18">
        <f>(Pigments!D23/1000)*$E$2</f>
        <v>4.7482861473660244E-2</v>
      </c>
      <c r="F18">
        <f>(Pigments!E23/1000)*$F$2</f>
        <v>5.3343102715043798E-3</v>
      </c>
      <c r="G18">
        <f>(Pigments!F23/1000)*$G$2</f>
        <v>5.797800975144856E-2</v>
      </c>
      <c r="H18">
        <f>(Pigments!G23/1000)*$H$2</f>
        <v>1.1371198534730885E-2</v>
      </c>
      <c r="I18">
        <f>(Pigments!H23/1000)*$I$2</f>
        <v>1.32574430780108E-2</v>
      </c>
      <c r="J18">
        <f>(Pigments!I23/1000)*$J$2</f>
        <v>1.4419833336691442E-2</v>
      </c>
      <c r="K18">
        <f>(Pigments!J23/1000)*$K$2</f>
        <v>0.13872827893591128</v>
      </c>
      <c r="L18">
        <f t="shared" si="0"/>
        <v>0.15198572201392208</v>
      </c>
      <c r="M18">
        <f>(Pigments!K23/1000)*$M$2</f>
        <v>6.3844836914098615E-3</v>
      </c>
      <c r="N18">
        <f>(Pigments!L23/1000)*$N$2</f>
        <v>6.1644369052158039E-4</v>
      </c>
      <c r="O18">
        <f>(Pigments!M23/1000)*$O$2</f>
        <v>3.6976058067978578E-3</v>
      </c>
      <c r="P18">
        <f>(Pigments!N23/1000)*$P$2</f>
        <v>1.4268225990246616E-3</v>
      </c>
      <c r="Q18">
        <f>(Pigments!O23/1000)*$Q$2</f>
        <v>6.5631152628849226E-3</v>
      </c>
      <c r="S18" s="7" t="s">
        <v>68</v>
      </c>
      <c r="T18" s="9">
        <f t="shared" si="1"/>
        <v>6.0579684021826917E-2</v>
      </c>
      <c r="U18" s="9">
        <f t="shared" si="2"/>
        <v>5.7643138051120162E-3</v>
      </c>
      <c r="V18" s="9">
        <f t="shared" si="3"/>
        <v>0.31241659311465292</v>
      </c>
      <c r="W18" s="9">
        <f t="shared" si="4"/>
        <v>3.5097443370474962E-2</v>
      </c>
      <c r="X18" s="9">
        <f t="shared" si="5"/>
        <v>0.38147010773905266</v>
      </c>
      <c r="Y18" s="9">
        <f t="shared" si="6"/>
        <v>7.481754459599349E-2</v>
      </c>
      <c r="Z18" s="9">
        <f t="shared" si="7"/>
        <v>8.7228213955495126E-2</v>
      </c>
      <c r="AA18" s="9">
        <f t="shared" si="8"/>
        <v>9.487623669919841E-2</v>
      </c>
      <c r="AB18" s="9">
        <f t="shared" si="9"/>
        <v>0.91277178604450493</v>
      </c>
      <c r="AC18" s="9">
        <f t="shared" si="10"/>
        <v>1</v>
      </c>
      <c r="AD18" s="9">
        <f t="shared" si="11"/>
        <v>4.200712808289344E-2</v>
      </c>
      <c r="AE18" s="9">
        <f t="shared" si="12"/>
        <v>4.0559315858966901E-3</v>
      </c>
      <c r="AF18" s="9">
        <f t="shared" si="13"/>
        <v>2.4328639281386923E-2</v>
      </c>
      <c r="AG18" s="9">
        <f t="shared" si="14"/>
        <v>9.3878726246006371E-3</v>
      </c>
      <c r="AH18" s="9">
        <f t="shared" si="15"/>
        <v>4.3182446192437295E-2</v>
      </c>
    </row>
  </sheetData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Pigments</vt:lpstr>
      <vt:lpstr>Area</vt:lpstr>
      <vt:lpstr>Physical</vt:lpstr>
      <vt:lpstr>Conversions</vt:lpstr>
      <vt:lpstr>new charts</vt:lpstr>
      <vt:lpstr>normalized data</vt:lpstr>
      <vt:lpstr>Normalized on tot chla isomers</vt:lpstr>
    </vt:vector>
  </TitlesOfParts>
  <Company>First Presbyterian Day School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Waters</dc:creator>
  <cp:lastModifiedBy>The Doctor</cp:lastModifiedBy>
  <dcterms:created xsi:type="dcterms:W3CDTF">2006-04-12T15:00:40Z</dcterms:created>
  <dcterms:modified xsi:type="dcterms:W3CDTF">2013-09-04T19:58:49Z</dcterms:modified>
</cp:coreProperties>
</file>